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İSTATİSTİK 2021\İstatistiklerWEBiçin\2021-2022\"/>
    </mc:Choice>
  </mc:AlternateContent>
  <bookViews>
    <workbookView xWindow="0" yWindow="1320" windowWidth="19200" windowHeight="9030"/>
  </bookViews>
  <sheets>
    <sheet name="İl Geneli İstatistikler" sheetId="11" r:id="rId1"/>
  </sheets>
  <calcPr calcId="152511"/>
</workbook>
</file>

<file path=xl/calcChain.xml><?xml version="1.0" encoding="utf-8"?>
<calcChain xmlns="http://schemas.openxmlformats.org/spreadsheetml/2006/main">
  <c r="J65" i="11" l="1"/>
  <c r="I65" i="11"/>
  <c r="G65" i="11"/>
  <c r="F65" i="11"/>
  <c r="D65" i="11"/>
  <c r="C65" i="11"/>
  <c r="B65" i="11"/>
  <c r="H64" i="11"/>
  <c r="H65" i="11" s="1"/>
  <c r="E64" i="11"/>
  <c r="E65" i="11" s="1"/>
  <c r="H63" i="11"/>
  <c r="E63" i="11"/>
  <c r="H62" i="11"/>
  <c r="E62" i="11"/>
  <c r="H61" i="11"/>
  <c r="E61" i="11"/>
  <c r="E60" i="11"/>
  <c r="H58" i="11"/>
  <c r="E58" i="11"/>
  <c r="H57" i="11"/>
  <c r="E57" i="11"/>
  <c r="J53" i="11"/>
  <c r="I53" i="11"/>
  <c r="G53" i="11"/>
  <c r="G54" i="11" s="1"/>
  <c r="F53" i="11"/>
  <c r="F54" i="11" s="1"/>
  <c r="D53" i="11"/>
  <c r="C53" i="11"/>
  <c r="C54" i="11" s="1"/>
  <c r="B53" i="11"/>
  <c r="H52" i="11"/>
  <c r="H51" i="11"/>
  <c r="E51" i="11"/>
  <c r="H50" i="11"/>
  <c r="E50" i="11"/>
  <c r="H49" i="11"/>
  <c r="E49" i="11"/>
  <c r="H48" i="11"/>
  <c r="E48" i="11"/>
  <c r="H47" i="11"/>
  <c r="E47" i="11"/>
  <c r="H46" i="11"/>
  <c r="E46" i="11"/>
  <c r="H45" i="11"/>
  <c r="H53" i="11" s="1"/>
  <c r="E45" i="11"/>
  <c r="H44" i="11"/>
  <c r="E44" i="11"/>
  <c r="E53" i="11" s="1"/>
  <c r="D43" i="11"/>
  <c r="J42" i="11"/>
  <c r="J55" i="11" s="1"/>
  <c r="I42" i="11"/>
  <c r="I55" i="11" s="1"/>
  <c r="G42" i="11"/>
  <c r="G55" i="11" s="1"/>
  <c r="F42" i="11"/>
  <c r="F55" i="11" s="1"/>
  <c r="E42" i="11"/>
  <c r="D42" i="11"/>
  <c r="C42" i="11"/>
  <c r="C55" i="11" s="1"/>
  <c r="B42" i="11"/>
  <c r="B55" i="11" s="1"/>
  <c r="J41" i="11"/>
  <c r="I41" i="11"/>
  <c r="G41" i="11"/>
  <c r="F41" i="11"/>
  <c r="D41" i="11"/>
  <c r="C41" i="11"/>
  <c r="B41" i="11"/>
  <c r="J40" i="11"/>
  <c r="J43" i="11" s="1"/>
  <c r="I40" i="11"/>
  <c r="I43" i="11" s="1"/>
  <c r="G40" i="11"/>
  <c r="G43" i="11" s="1"/>
  <c r="F40" i="11"/>
  <c r="F43" i="11" s="1"/>
  <c r="D40" i="11"/>
  <c r="C40" i="11"/>
  <c r="C43" i="11" s="1"/>
  <c r="B40" i="11"/>
  <c r="B43" i="11" s="1"/>
  <c r="H39" i="11"/>
  <c r="H40" i="11" s="1"/>
  <c r="E39" i="11"/>
  <c r="E40" i="11" s="1"/>
  <c r="H38" i="11"/>
  <c r="E38" i="11"/>
  <c r="H37" i="11"/>
  <c r="E37" i="11"/>
  <c r="H36" i="11"/>
  <c r="E36" i="11"/>
  <c r="H35" i="11"/>
  <c r="E35" i="11"/>
  <c r="J34" i="11"/>
  <c r="I34" i="11"/>
  <c r="H34" i="11" s="1"/>
  <c r="G34" i="11"/>
  <c r="F34" i="11"/>
  <c r="E34" i="11" s="1"/>
  <c r="D34" i="11"/>
  <c r="C34" i="11"/>
  <c r="B34" i="11"/>
  <c r="H33" i="11"/>
  <c r="H42" i="11" s="1"/>
  <c r="H55" i="11" s="1"/>
  <c r="E33" i="11"/>
  <c r="H32" i="11"/>
  <c r="H41" i="11" s="1"/>
  <c r="E32" i="11"/>
  <c r="E41" i="11" s="1"/>
  <c r="H29" i="11"/>
  <c r="E29" i="11"/>
  <c r="G28" i="11"/>
  <c r="C28" i="11"/>
  <c r="J27" i="11"/>
  <c r="J28" i="11" s="1"/>
  <c r="I27" i="11"/>
  <c r="I28" i="11" s="1"/>
  <c r="I54" i="11" s="1"/>
  <c r="H27" i="11"/>
  <c r="H30" i="11" s="1"/>
  <c r="G27" i="11"/>
  <c r="G30" i="11" s="1"/>
  <c r="G31" i="11" s="1"/>
  <c r="F27" i="11"/>
  <c r="F28" i="11" s="1"/>
  <c r="D27" i="11"/>
  <c r="D30" i="11" s="1"/>
  <c r="C27" i="11"/>
  <c r="C30" i="11" s="1"/>
  <c r="C31" i="11" s="1"/>
  <c r="B27" i="11"/>
  <c r="B28" i="11" s="1"/>
  <c r="H26" i="11"/>
  <c r="E26" i="11"/>
  <c r="H25" i="11"/>
  <c r="E25" i="11"/>
  <c r="E27" i="11" s="1"/>
  <c r="H24" i="11"/>
  <c r="E24" i="11"/>
  <c r="H23" i="11"/>
  <c r="H28" i="11" s="1"/>
  <c r="E23" i="11"/>
  <c r="E28" i="11" s="1"/>
  <c r="J22" i="11"/>
  <c r="I22" i="11"/>
  <c r="G22" i="11"/>
  <c r="F22" i="11"/>
  <c r="D22" i="11"/>
  <c r="D31" i="11" s="1"/>
  <c r="C22" i="11"/>
  <c r="B22" i="11"/>
  <c r="H21" i="11"/>
  <c r="E21" i="11"/>
  <c r="J20" i="11"/>
  <c r="I20" i="11"/>
  <c r="H20" i="11"/>
  <c r="G20" i="11"/>
  <c r="F20" i="11"/>
  <c r="D20" i="11"/>
  <c r="C20" i="11"/>
  <c r="B20" i="11"/>
  <c r="H19" i="11"/>
  <c r="E19" i="11"/>
  <c r="E22" i="11" s="1"/>
  <c r="H18" i="11"/>
  <c r="H22" i="11" s="1"/>
  <c r="H31" i="11" s="1"/>
  <c r="E18" i="11"/>
  <c r="E20" i="11" s="1"/>
  <c r="H17" i="11"/>
  <c r="E17" i="11"/>
  <c r="J15" i="11"/>
  <c r="I15" i="11"/>
  <c r="H15" i="11"/>
  <c r="G15" i="11"/>
  <c r="F15" i="11"/>
  <c r="D15" i="11"/>
  <c r="D55" i="11" s="1"/>
  <c r="C15" i="11"/>
  <c r="B15" i="11"/>
  <c r="J14" i="11"/>
  <c r="I14" i="11"/>
  <c r="G14" i="11"/>
  <c r="F14" i="11"/>
  <c r="D14" i="11"/>
  <c r="C14" i="11"/>
  <c r="B14" i="11"/>
  <c r="J13" i="11"/>
  <c r="J16" i="11" s="1"/>
  <c r="I13" i="11"/>
  <c r="I16" i="11" s="1"/>
  <c r="H16" i="11" s="1"/>
  <c r="G13" i="11"/>
  <c r="F13" i="11"/>
  <c r="F16" i="11" s="1"/>
  <c r="D13" i="11"/>
  <c r="D16" i="11" s="1"/>
  <c r="C13" i="11"/>
  <c r="B13" i="11"/>
  <c r="H12" i="11"/>
  <c r="E12" i="11"/>
  <c r="H11" i="11"/>
  <c r="E11" i="11"/>
  <c r="H10" i="11"/>
  <c r="E10" i="11"/>
  <c r="H9" i="11"/>
  <c r="E9" i="11"/>
  <c r="H8" i="11"/>
  <c r="E8" i="11"/>
  <c r="H7" i="11"/>
  <c r="E7" i="11"/>
  <c r="E14" i="11" s="1"/>
  <c r="J6" i="11"/>
  <c r="I6" i="11"/>
  <c r="H6" i="11"/>
  <c r="G6" i="11"/>
  <c r="G16" i="11" s="1"/>
  <c r="F6" i="11"/>
  <c r="E6" i="11" s="1"/>
  <c r="D6" i="11"/>
  <c r="C6" i="11"/>
  <c r="C16" i="11" s="1"/>
  <c r="B6" i="11"/>
  <c r="B16" i="11" s="1"/>
  <c r="H5" i="11"/>
  <c r="E5" i="11"/>
  <c r="E15" i="11" s="1"/>
  <c r="H4" i="11"/>
  <c r="H14" i="11" s="1"/>
  <c r="E4" i="11"/>
  <c r="G56" i="11" l="1"/>
  <c r="G59" i="11" s="1"/>
  <c r="B54" i="11"/>
  <c r="E43" i="11"/>
  <c r="E16" i="11"/>
  <c r="C56" i="11"/>
  <c r="C59" i="11" s="1"/>
  <c r="H43" i="11"/>
  <c r="H56" i="11" s="1"/>
  <c r="E55" i="11"/>
  <c r="E54" i="11"/>
  <c r="D56" i="11"/>
  <c r="D59" i="11" s="1"/>
  <c r="H54" i="11"/>
  <c r="D54" i="11"/>
  <c r="J54" i="11"/>
  <c r="D28" i="11"/>
  <c r="E30" i="11"/>
  <c r="E31" i="11" s="1"/>
  <c r="I30" i="11"/>
  <c r="I31" i="11" s="1"/>
  <c r="I56" i="11" s="1"/>
  <c r="H13" i="11"/>
  <c r="B30" i="11"/>
  <c r="B31" i="11" s="1"/>
  <c r="B56" i="11" s="1"/>
  <c r="B59" i="11" s="1"/>
  <c r="F30" i="11"/>
  <c r="F31" i="11" s="1"/>
  <c r="F56" i="11" s="1"/>
  <c r="F59" i="11" s="1"/>
  <c r="J30" i="11"/>
  <c r="J31" i="11" s="1"/>
  <c r="J56" i="11" s="1"/>
  <c r="E13" i="11"/>
  <c r="E56" i="11" l="1"/>
  <c r="E59" i="11" s="1"/>
</calcChain>
</file>

<file path=xl/sharedStrings.xml><?xml version="1.0" encoding="utf-8"?>
<sst xmlns="http://schemas.openxmlformats.org/spreadsheetml/2006/main" count="75" uniqueCount="73">
  <si>
    <t>OKUL TÜRÜ</t>
  </si>
  <si>
    <t>Toplam Öğrenci Sayısı</t>
  </si>
  <si>
    <t xml:space="preserve">Toplam Öğretmen Sayısı                   </t>
  </si>
  <si>
    <t>Bünyeli Anasınıfı Toplamı</t>
  </si>
  <si>
    <t>Okul Öncesi Genel Toplamı</t>
  </si>
  <si>
    <t>Özel Eğitim Genel Toplamı</t>
  </si>
  <si>
    <t>Genel Lise</t>
  </si>
  <si>
    <t>Özel Lise</t>
  </si>
  <si>
    <t>Genel Lise Toplamı</t>
  </si>
  <si>
    <t>Ortaöğretim Genel Toplamı</t>
  </si>
  <si>
    <t>Okul
Sayısı</t>
  </si>
  <si>
    <t>Derslik
Sayısı</t>
  </si>
  <si>
    <t>Şube
 Sayısı</t>
  </si>
  <si>
    <t>Rehberlik Araştırma Merkezi</t>
  </si>
  <si>
    <t>Özel Motorlu Taşıt Sürücü Kursu</t>
  </si>
  <si>
    <t>Özel Muhtelif Kurslar</t>
  </si>
  <si>
    <t>Müstakil İlkokul</t>
  </si>
  <si>
    <t>Birleştirilmiş Sınıflı İlkokul</t>
  </si>
  <si>
    <t>Özel İlkokul</t>
  </si>
  <si>
    <t>İlkokul Toplamı</t>
  </si>
  <si>
    <t>Müstakil Ortaokul</t>
  </si>
  <si>
    <t>Ortaokul Toplamı</t>
  </si>
  <si>
    <t>İlkokul-Ortaokul Toplamı</t>
  </si>
  <si>
    <t>İmam Hatip Liseleri</t>
  </si>
  <si>
    <t>Özel Yaygın Eğitim Öğr.Toplamı</t>
  </si>
  <si>
    <t>Örgün Eğitim Genel Toplam</t>
  </si>
  <si>
    <t xml:space="preserve">Öğretmenevi </t>
  </si>
  <si>
    <t>Mesleki ve Teknik Eğitim Toplamı</t>
  </si>
  <si>
    <t>Bilim Sanat Merkezi</t>
  </si>
  <si>
    <t>Ortaokul (Hafif Düzeyde Zihinsel Engelliler)</t>
  </si>
  <si>
    <t>Mesleki ve Teknik Anadolu Lisesi</t>
  </si>
  <si>
    <t>Özel Mesleki ve Teknik Anadolu L.</t>
  </si>
  <si>
    <t>Özel Ortaokul</t>
  </si>
  <si>
    <t>KURUM-OKUL TOPLAM</t>
  </si>
  <si>
    <t>Özel Eğitim ve Rehabilitasyon Mer (Özel)</t>
  </si>
  <si>
    <t>Özel Yurt</t>
  </si>
  <si>
    <t>Özel Öğretim Kursu</t>
  </si>
  <si>
    <t>Toplam</t>
  </si>
  <si>
    <t>Erkek</t>
  </si>
  <si>
    <t>Kadın</t>
  </si>
  <si>
    <t>Kız</t>
  </si>
  <si>
    <t>Resmi Anaokulu</t>
  </si>
  <si>
    <t>Özel Anaokulu</t>
  </si>
  <si>
    <t>Anaokulu Toplamı</t>
  </si>
  <si>
    <t>Resmi İlkokul Bünyesinde  Anasınıfı</t>
  </si>
  <si>
    <t>Resmi Ortaokul Bünyesinde Anasınıfı</t>
  </si>
  <si>
    <t>Lise Bünyesinde Uygulama Anasınıfı</t>
  </si>
  <si>
    <t>Özel İlkokul Bünyesinde Anasınıfı</t>
  </si>
  <si>
    <t>İHO Toplamı</t>
  </si>
  <si>
    <t xml:space="preserve">Halk Eğitim Merkezi </t>
  </si>
  <si>
    <t xml:space="preserve">Mesleki Eğitim Merkezi </t>
  </si>
  <si>
    <t>MEB DIŞI Okul Öncesi Kurumları</t>
  </si>
  <si>
    <t>RESMİ OKUL ÖNCESİ</t>
  </si>
  <si>
    <t>ÖZEL OKUL ÖNCESİ</t>
  </si>
  <si>
    <t>RESMİ İLKOKUL TOPLAMI</t>
  </si>
  <si>
    <t>İmam Hatip Ortaokulu</t>
  </si>
  <si>
    <t>İHL Bünyesinde İmam Hatip Ortaokulu</t>
  </si>
  <si>
    <t>RESMİ ORTAOKUL TOPLAMI</t>
  </si>
  <si>
    <t>RESMİ ORTAÖĞRETİM TOPLAMI</t>
  </si>
  <si>
    <t>ÖZEL ORTAÖĞRETİM TOPLAMI</t>
  </si>
  <si>
    <t>Özel Eğitim Meslek Okulu (Zihinsel Engelliler)</t>
  </si>
  <si>
    <t>Özel Eğitim Uygulama Okulu ( III. Kademe)</t>
  </si>
  <si>
    <t>Özel Eğitim Uygulama Okulu (I. Kademe)</t>
  </si>
  <si>
    <t>Özel Eğitim Uygulama Okulu (II. Kademe)</t>
  </si>
  <si>
    <t>RESMİ OKUL TOPLAMI</t>
  </si>
  <si>
    <t>ÖZEL OKUL TOPLAMI</t>
  </si>
  <si>
    <t>İlkokul-Ortaokul Bünyesindeki Özel Eğit. Sınıfları</t>
  </si>
  <si>
    <t>Özel Eğitim Anaokulu</t>
  </si>
  <si>
    <t xml:space="preserve">2021-2022 EĞİTİM ÖĞRETİM YILI AYDIN İL GENELİ OKUL- DERSLİK- ÖĞRETMEN ve ÖĞRENCİ DURUMU 
</t>
  </si>
  <si>
    <t>İmam Hatip Ortaokulu Büny.Anasınıfı</t>
  </si>
  <si>
    <t>İmam Hatip L. Bünyesinde Anasınıfı</t>
  </si>
  <si>
    <t>Müzik ve Bale Ortaokulu</t>
  </si>
  <si>
    <t>Müzik ve Sahne Sanatları Lisesi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</si>
</sst>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162"/>
      <scheme val="minor"/>
    </font>
    <font>
      <b/>
      <sz val="9"/>
      <name val="Tahoma"/>
      <family val="2"/>
      <charset val="162"/>
    </font>
    <font>
      <sz val="9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1"/>
      <color rgb="FF00206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0"/>
      <color rgb="FF0070C0"/>
      <name val="Times New Roman"/>
      <family val="1"/>
      <charset val="162"/>
    </font>
    <font>
      <b/>
      <sz val="11"/>
      <color rgb="FF0070C0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Arial Tur"/>
      <charset val="162"/>
    </font>
    <font>
      <b/>
      <sz val="9"/>
      <color rgb="FF002060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9"/>
      <color rgb="FFFF0000"/>
      <name val="Tahoma"/>
      <family val="2"/>
      <charset val="162"/>
    </font>
    <font>
      <b/>
      <sz val="12"/>
      <color theme="0"/>
      <name val="Times New Roman"/>
      <family val="1"/>
      <charset val="162"/>
    </font>
    <font>
      <b/>
      <sz val="11"/>
      <color theme="0"/>
      <name val="Times New Roman"/>
      <family val="1"/>
      <charset val="162"/>
    </font>
    <font>
      <sz val="9"/>
      <name val="Times New Roman"/>
      <family val="1"/>
      <charset val="162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9B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E44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7" fillId="0" borderId="0"/>
  </cellStyleXfs>
  <cellXfs count="156">
    <xf numFmtId="0" fontId="0" fillId="0" borderId="0" xfId="0"/>
    <xf numFmtId="0" fontId="2" fillId="0" borderId="0" xfId="0" applyFont="1"/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3" fontId="10" fillId="6" borderId="3" xfId="0" applyNumberFormat="1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center" vertical="center"/>
    </xf>
    <xf numFmtId="3" fontId="14" fillId="5" borderId="4" xfId="0" applyNumberFormat="1" applyFont="1" applyFill="1" applyBorder="1" applyAlignment="1">
      <alignment horizontal="center" vertical="center"/>
    </xf>
    <xf numFmtId="3" fontId="10" fillId="6" borderId="4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3" borderId="4" xfId="0" applyNumberFormat="1" applyFont="1" applyFill="1" applyBorder="1" applyAlignment="1">
      <alignment horizontal="center" vertical="center"/>
    </xf>
    <xf numFmtId="3" fontId="10" fillId="4" borderId="5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vertical="center"/>
    </xf>
    <xf numFmtId="3" fontId="7" fillId="5" borderId="12" xfId="0" applyNumberFormat="1" applyFont="1" applyFill="1" applyBorder="1" applyAlignment="1">
      <alignment horizontal="center" vertical="center"/>
    </xf>
    <xf numFmtId="3" fontId="7" fillId="5" borderId="3" xfId="0" applyNumberFormat="1" applyFont="1" applyFill="1" applyBorder="1" applyAlignment="1">
      <alignment horizontal="center" vertical="center"/>
    </xf>
    <xf numFmtId="3" fontId="7" fillId="5" borderId="13" xfId="0" applyNumberFormat="1" applyFont="1" applyFill="1" applyBorder="1" applyAlignment="1">
      <alignment horizontal="center" vertical="center"/>
    </xf>
    <xf numFmtId="3" fontId="7" fillId="5" borderId="14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vertical="center"/>
    </xf>
    <xf numFmtId="3" fontId="8" fillId="8" borderId="12" xfId="0" applyNumberFormat="1" applyFont="1" applyFill="1" applyBorder="1" applyAlignment="1">
      <alignment horizontal="center" vertical="center"/>
    </xf>
    <xf numFmtId="3" fontId="8" fillId="8" borderId="3" xfId="0" applyNumberFormat="1" applyFont="1" applyFill="1" applyBorder="1" applyAlignment="1">
      <alignment horizontal="center" vertical="center"/>
    </xf>
    <xf numFmtId="3" fontId="8" fillId="8" borderId="13" xfId="0" applyNumberFormat="1" applyFont="1" applyFill="1" applyBorder="1" applyAlignment="1">
      <alignment horizontal="center" vertical="center"/>
    </xf>
    <xf numFmtId="3" fontId="8" fillId="8" borderId="14" xfId="0" applyNumberFormat="1" applyFont="1" applyFill="1" applyBorder="1" applyAlignment="1">
      <alignment horizontal="center" vertical="center"/>
    </xf>
    <xf numFmtId="3" fontId="8" fillId="8" borderId="4" xfId="0" applyNumberFormat="1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vertical="center"/>
    </xf>
    <xf numFmtId="3" fontId="8" fillId="9" borderId="12" xfId="0" applyNumberFormat="1" applyFont="1" applyFill="1" applyBorder="1" applyAlignment="1">
      <alignment horizontal="center" vertical="center"/>
    </xf>
    <xf numFmtId="3" fontId="8" fillId="9" borderId="3" xfId="0" applyNumberFormat="1" applyFont="1" applyFill="1" applyBorder="1" applyAlignment="1">
      <alignment horizontal="center" vertical="center"/>
    </xf>
    <xf numFmtId="3" fontId="8" fillId="9" borderId="13" xfId="0" applyNumberFormat="1" applyFont="1" applyFill="1" applyBorder="1" applyAlignment="1">
      <alignment horizontal="center" vertical="center"/>
    </xf>
    <xf numFmtId="3" fontId="8" fillId="9" borderId="14" xfId="0" applyNumberFormat="1" applyFont="1" applyFill="1" applyBorder="1" applyAlignment="1">
      <alignment horizontal="center" vertical="center"/>
    </xf>
    <xf numFmtId="3" fontId="8" fillId="9" borderId="4" xfId="0" applyNumberFormat="1" applyFont="1" applyFill="1" applyBorder="1" applyAlignment="1">
      <alignment horizontal="center" vertical="center"/>
    </xf>
    <xf numFmtId="0" fontId="21" fillId="10" borderId="11" xfId="0" applyFont="1" applyFill="1" applyBorder="1" applyAlignment="1">
      <alignment vertical="center"/>
    </xf>
    <xf numFmtId="3" fontId="21" fillId="10" borderId="12" xfId="0" applyNumberFormat="1" applyFont="1" applyFill="1" applyBorder="1" applyAlignment="1">
      <alignment horizontal="center" vertical="center"/>
    </xf>
    <xf numFmtId="3" fontId="21" fillId="10" borderId="3" xfId="0" applyNumberFormat="1" applyFont="1" applyFill="1" applyBorder="1" applyAlignment="1">
      <alignment horizontal="center" vertical="center"/>
    </xf>
    <xf numFmtId="3" fontId="21" fillId="10" borderId="13" xfId="0" applyNumberFormat="1" applyFont="1" applyFill="1" applyBorder="1" applyAlignment="1">
      <alignment horizontal="center" vertical="center"/>
    </xf>
    <xf numFmtId="3" fontId="21" fillId="10" borderId="14" xfId="0" applyNumberFormat="1" applyFont="1" applyFill="1" applyBorder="1" applyAlignment="1">
      <alignment horizontal="center" vertical="center"/>
    </xf>
    <xf numFmtId="3" fontId="21" fillId="10" borderId="4" xfId="0" applyNumberFormat="1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vertical="center"/>
    </xf>
    <xf numFmtId="3" fontId="14" fillId="5" borderId="12" xfId="0" applyNumberFormat="1" applyFont="1" applyFill="1" applyBorder="1" applyAlignment="1">
      <alignment horizontal="center" vertical="center"/>
    </xf>
    <xf numFmtId="3" fontId="14" fillId="5" borderId="13" xfId="0" applyNumberFormat="1" applyFont="1" applyFill="1" applyBorder="1" applyAlignment="1">
      <alignment horizontal="center" vertical="center"/>
    </xf>
    <xf numFmtId="3" fontId="14" fillId="5" borderId="1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horizontal="center" vertical="center"/>
    </xf>
    <xf numFmtId="3" fontId="8" fillId="2" borderId="13" xfId="0" applyNumberFormat="1" applyFont="1" applyFill="1" applyBorder="1" applyAlignment="1">
      <alignment horizontal="center" vertical="center"/>
    </xf>
    <xf numFmtId="3" fontId="8" fillId="2" borderId="14" xfId="0" applyNumberFormat="1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vertical="center"/>
    </xf>
    <xf numFmtId="3" fontId="10" fillId="11" borderId="12" xfId="0" applyNumberFormat="1" applyFont="1" applyFill="1" applyBorder="1" applyAlignment="1">
      <alignment horizontal="center" vertical="center"/>
    </xf>
    <xf numFmtId="3" fontId="10" fillId="11" borderId="3" xfId="0" applyNumberFormat="1" applyFont="1" applyFill="1" applyBorder="1" applyAlignment="1">
      <alignment horizontal="center" vertical="center"/>
    </xf>
    <xf numFmtId="3" fontId="10" fillId="11" borderId="13" xfId="0" applyNumberFormat="1" applyFont="1" applyFill="1" applyBorder="1" applyAlignment="1">
      <alignment horizontal="center" vertical="center"/>
    </xf>
    <xf numFmtId="3" fontId="10" fillId="11" borderId="14" xfId="0" applyNumberFormat="1" applyFont="1" applyFill="1" applyBorder="1" applyAlignment="1">
      <alignment horizontal="center" vertical="center"/>
    </xf>
    <xf numFmtId="3" fontId="10" fillId="11" borderId="4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13" xfId="0" applyNumberFormat="1" applyFont="1" applyFill="1" applyBorder="1" applyAlignment="1">
      <alignment horizontal="center" vertical="center"/>
    </xf>
    <xf numFmtId="3" fontId="8" fillId="3" borderId="14" xfId="0" applyNumberFormat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left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3" fontId="9" fillId="5" borderId="13" xfId="0" applyNumberFormat="1" applyFont="1" applyFill="1" applyBorder="1" applyAlignment="1">
      <alignment horizontal="center" vertical="center"/>
    </xf>
    <xf numFmtId="3" fontId="9" fillId="5" borderId="14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center" vertical="center"/>
    </xf>
    <xf numFmtId="3" fontId="10" fillId="6" borderId="14" xfId="0" applyNumberFormat="1" applyFont="1" applyFill="1" applyBorder="1" applyAlignment="1">
      <alignment horizontal="center" vertical="center"/>
    </xf>
    <xf numFmtId="3" fontId="22" fillId="10" borderId="12" xfId="0" applyNumberFormat="1" applyFont="1" applyFill="1" applyBorder="1" applyAlignment="1">
      <alignment horizontal="center" vertical="center"/>
    </xf>
    <xf numFmtId="3" fontId="22" fillId="10" borderId="3" xfId="0" applyNumberFormat="1" applyFont="1" applyFill="1" applyBorder="1" applyAlignment="1">
      <alignment horizontal="center" vertical="center"/>
    </xf>
    <xf numFmtId="3" fontId="22" fillId="10" borderId="13" xfId="0" applyNumberFormat="1" applyFont="1" applyFill="1" applyBorder="1" applyAlignment="1">
      <alignment horizontal="center" vertical="center"/>
    </xf>
    <xf numFmtId="3" fontId="22" fillId="10" borderId="14" xfId="0" applyNumberFormat="1" applyFont="1" applyFill="1" applyBorder="1" applyAlignment="1">
      <alignment horizontal="center" vertical="center"/>
    </xf>
    <xf numFmtId="3" fontId="22" fillId="10" borderId="4" xfId="0" applyNumberFormat="1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left" vertical="center" wrapText="1" readingOrder="1"/>
    </xf>
    <xf numFmtId="3" fontId="11" fillId="7" borderId="12" xfId="0" applyNumberFormat="1" applyFont="1" applyFill="1" applyBorder="1" applyAlignment="1">
      <alignment horizontal="center" vertical="center" wrapText="1"/>
    </xf>
    <xf numFmtId="3" fontId="11" fillId="7" borderId="3" xfId="0" applyNumberFormat="1" applyFont="1" applyFill="1" applyBorder="1" applyAlignment="1">
      <alignment horizontal="center" vertical="center" wrapText="1"/>
    </xf>
    <xf numFmtId="3" fontId="11" fillId="7" borderId="13" xfId="0" applyNumberFormat="1" applyFont="1" applyFill="1" applyBorder="1" applyAlignment="1">
      <alignment horizontal="center" vertical="center" wrapText="1"/>
    </xf>
    <xf numFmtId="3" fontId="11" fillId="7" borderId="14" xfId="0" applyNumberFormat="1" applyFont="1" applyFill="1" applyBorder="1" applyAlignment="1">
      <alignment horizontal="center" vertical="center" wrapText="1"/>
    </xf>
    <xf numFmtId="3" fontId="11" fillId="7" borderId="4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 readingOrder="1"/>
    </xf>
    <xf numFmtId="3" fontId="12" fillId="5" borderId="12" xfId="0" applyNumberFormat="1" applyFont="1" applyFill="1" applyBorder="1" applyAlignment="1">
      <alignment horizontal="center" vertical="center" wrapText="1"/>
    </xf>
    <xf numFmtId="3" fontId="12" fillId="5" borderId="3" xfId="0" applyNumberFormat="1" applyFont="1" applyFill="1" applyBorder="1" applyAlignment="1">
      <alignment horizontal="center" vertical="center" wrapText="1"/>
    </xf>
    <xf numFmtId="3" fontId="12" fillId="5" borderId="13" xfId="0" applyNumberFormat="1" applyFont="1" applyFill="1" applyBorder="1" applyAlignment="1">
      <alignment horizontal="center" vertical="center" wrapText="1"/>
    </xf>
    <xf numFmtId="3" fontId="12" fillId="5" borderId="14" xfId="0" applyNumberFormat="1" applyFont="1" applyFill="1" applyBorder="1" applyAlignment="1">
      <alignment horizontal="center" vertical="center" wrapText="1"/>
    </xf>
    <xf numFmtId="3" fontId="12" fillId="5" borderId="4" xfId="0" applyNumberFormat="1" applyFont="1" applyFill="1" applyBorder="1" applyAlignment="1">
      <alignment horizontal="center" vertical="center" wrapText="1"/>
    </xf>
    <xf numFmtId="0" fontId="22" fillId="10" borderId="11" xfId="0" applyFont="1" applyFill="1" applyBorder="1" applyAlignment="1">
      <alignment horizontal="left" vertical="center" wrapText="1" readingOrder="1"/>
    </xf>
    <xf numFmtId="3" fontId="22" fillId="10" borderId="12" xfId="0" applyNumberFormat="1" applyFont="1" applyFill="1" applyBorder="1" applyAlignment="1">
      <alignment horizontal="center" vertical="center" wrapText="1"/>
    </xf>
    <xf numFmtId="3" fontId="22" fillId="10" borderId="3" xfId="0" applyNumberFormat="1" applyFont="1" applyFill="1" applyBorder="1" applyAlignment="1">
      <alignment horizontal="center" vertical="center" wrapText="1"/>
    </xf>
    <xf numFmtId="3" fontId="22" fillId="10" borderId="13" xfId="0" applyNumberFormat="1" applyFont="1" applyFill="1" applyBorder="1" applyAlignment="1">
      <alignment horizontal="center" vertical="center" wrapText="1"/>
    </xf>
    <xf numFmtId="3" fontId="22" fillId="10" borderId="14" xfId="0" applyNumberFormat="1" applyFont="1" applyFill="1" applyBorder="1" applyAlignment="1">
      <alignment horizontal="center" vertical="center" wrapText="1"/>
    </xf>
    <xf numFmtId="3" fontId="22" fillId="10" borderId="4" xfId="0" applyNumberFormat="1" applyFont="1" applyFill="1" applyBorder="1" applyAlignment="1">
      <alignment horizontal="center" vertical="center" wrapText="1"/>
    </xf>
    <xf numFmtId="3" fontId="7" fillId="2" borderId="12" xfId="0" applyNumberFormat="1" applyFont="1" applyFill="1" applyBorder="1" applyAlignment="1">
      <alignment horizontal="center" vertical="center" wrapText="1"/>
    </xf>
    <xf numFmtId="3" fontId="7" fillId="2" borderId="13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 readingOrder="1"/>
    </xf>
    <xf numFmtId="0" fontId="19" fillId="4" borderId="15" xfId="0" applyFont="1" applyFill="1" applyBorder="1" applyAlignment="1">
      <alignment horizontal="left" vertical="center" wrapText="1" readingOrder="1"/>
    </xf>
    <xf numFmtId="3" fontId="10" fillId="4" borderId="16" xfId="0" applyNumberFormat="1" applyFont="1" applyFill="1" applyBorder="1" applyAlignment="1">
      <alignment horizontal="center" vertical="center" wrapText="1"/>
    </xf>
    <xf numFmtId="3" fontId="10" fillId="4" borderId="17" xfId="0" applyNumberFormat="1" applyFont="1" applyFill="1" applyBorder="1" applyAlignment="1">
      <alignment horizontal="center" vertical="center" wrapText="1"/>
    </xf>
    <xf numFmtId="3" fontId="10" fillId="4" borderId="18" xfId="0" applyNumberFormat="1" applyFont="1" applyFill="1" applyBorder="1" applyAlignment="1">
      <alignment horizontal="center" vertical="center" wrapText="1"/>
    </xf>
    <xf numFmtId="3" fontId="10" fillId="4" borderId="19" xfId="0" applyNumberFormat="1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vertical="center"/>
    </xf>
    <xf numFmtId="3" fontId="8" fillId="7" borderId="12" xfId="0" applyNumberFormat="1" applyFont="1" applyFill="1" applyBorder="1" applyAlignment="1">
      <alignment horizontal="center" vertical="center"/>
    </xf>
    <xf numFmtId="3" fontId="8" fillId="7" borderId="3" xfId="0" applyNumberFormat="1" applyFont="1" applyFill="1" applyBorder="1" applyAlignment="1">
      <alignment horizontal="center" vertical="center"/>
    </xf>
    <xf numFmtId="3" fontId="8" fillId="7" borderId="13" xfId="0" applyNumberFormat="1" applyFont="1" applyFill="1" applyBorder="1" applyAlignment="1">
      <alignment horizontal="center" vertical="center"/>
    </xf>
    <xf numFmtId="3" fontId="8" fillId="7" borderId="14" xfId="0" applyNumberFormat="1" applyFont="1" applyFill="1" applyBorder="1" applyAlignment="1">
      <alignment horizontal="center" vertical="center"/>
    </xf>
    <xf numFmtId="3" fontId="8" fillId="7" borderId="4" xfId="0" applyNumberFormat="1" applyFont="1" applyFill="1" applyBorder="1" applyAlignment="1">
      <alignment horizontal="center" vertical="center"/>
    </xf>
    <xf numFmtId="0" fontId="4" fillId="12" borderId="11" xfId="0" applyFont="1" applyFill="1" applyBorder="1" applyAlignment="1">
      <alignment vertical="center"/>
    </xf>
    <xf numFmtId="3" fontId="8" fillId="12" borderId="12" xfId="0" applyNumberFormat="1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vertical="center"/>
    </xf>
    <xf numFmtId="3" fontId="7" fillId="13" borderId="12" xfId="0" applyNumberFormat="1" applyFont="1" applyFill="1" applyBorder="1" applyAlignment="1">
      <alignment horizontal="center" vertical="center"/>
    </xf>
    <xf numFmtId="3" fontId="7" fillId="13" borderId="3" xfId="0" applyNumberFormat="1" applyFont="1" applyFill="1" applyBorder="1" applyAlignment="1">
      <alignment horizontal="center" vertical="center"/>
    </xf>
    <xf numFmtId="3" fontId="7" fillId="13" borderId="13" xfId="0" applyNumberFormat="1" applyFont="1" applyFill="1" applyBorder="1" applyAlignment="1">
      <alignment horizontal="center" vertical="center"/>
    </xf>
    <xf numFmtId="3" fontId="7" fillId="13" borderId="14" xfId="0" applyNumberFormat="1" applyFont="1" applyFill="1" applyBorder="1" applyAlignment="1">
      <alignment horizontal="center" vertical="center"/>
    </xf>
    <xf numFmtId="3" fontId="7" fillId="13" borderId="4" xfId="0" applyNumberFormat="1" applyFont="1" applyFill="1" applyBorder="1" applyAlignment="1">
      <alignment horizontal="center" vertical="center"/>
    </xf>
    <xf numFmtId="0" fontId="4" fillId="14" borderId="11" xfId="0" applyFont="1" applyFill="1" applyBorder="1" applyAlignment="1">
      <alignment vertical="center"/>
    </xf>
    <xf numFmtId="3" fontId="8" fillId="14" borderId="12" xfId="0" applyNumberFormat="1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vertical="center"/>
    </xf>
    <xf numFmtId="3" fontId="8" fillId="15" borderId="12" xfId="0" applyNumberFormat="1" applyFont="1" applyFill="1" applyBorder="1" applyAlignment="1">
      <alignment horizontal="center" vertical="center"/>
    </xf>
    <xf numFmtId="3" fontId="8" fillId="15" borderId="3" xfId="0" applyNumberFormat="1" applyFont="1" applyFill="1" applyBorder="1" applyAlignment="1">
      <alignment horizontal="center" vertical="center"/>
    </xf>
    <xf numFmtId="3" fontId="8" fillId="15" borderId="13" xfId="0" applyNumberFormat="1" applyFont="1" applyFill="1" applyBorder="1" applyAlignment="1">
      <alignment horizontal="center" vertical="center"/>
    </xf>
    <xf numFmtId="3" fontId="8" fillId="15" borderId="14" xfId="0" applyNumberFormat="1" applyFont="1" applyFill="1" applyBorder="1" applyAlignment="1">
      <alignment horizontal="center" vertical="center"/>
    </xf>
    <xf numFmtId="3" fontId="8" fillId="15" borderId="4" xfId="0" applyNumberFormat="1" applyFont="1" applyFill="1" applyBorder="1" applyAlignment="1">
      <alignment horizontal="center" vertical="center"/>
    </xf>
    <xf numFmtId="3" fontId="12" fillId="5" borderId="12" xfId="0" applyNumberFormat="1" applyFont="1" applyFill="1" applyBorder="1" applyAlignment="1">
      <alignment horizontal="center" vertical="center"/>
    </xf>
    <xf numFmtId="3" fontId="12" fillId="5" borderId="3" xfId="0" applyNumberFormat="1" applyFont="1" applyFill="1" applyBorder="1" applyAlignment="1">
      <alignment horizontal="center" vertical="center"/>
    </xf>
    <xf numFmtId="3" fontId="12" fillId="5" borderId="4" xfId="0" applyNumberFormat="1" applyFont="1" applyFill="1" applyBorder="1" applyAlignment="1">
      <alignment horizontal="center" vertical="center"/>
    </xf>
    <xf numFmtId="3" fontId="8" fillId="12" borderId="13" xfId="0" applyNumberFormat="1" applyFont="1" applyFill="1" applyBorder="1" applyAlignment="1">
      <alignment horizontal="center" vertical="center"/>
    </xf>
    <xf numFmtId="3" fontId="8" fillId="12" borderId="20" xfId="0" applyNumberFormat="1" applyFont="1" applyFill="1" applyBorder="1" applyAlignment="1">
      <alignment horizontal="center" vertical="center"/>
    </xf>
    <xf numFmtId="3" fontId="8" fillId="12" borderId="21" xfId="0" applyNumberFormat="1" applyFont="1" applyFill="1" applyBorder="1" applyAlignment="1">
      <alignment horizontal="center" vertical="center"/>
    </xf>
    <xf numFmtId="3" fontId="8" fillId="14" borderId="13" xfId="0" applyNumberFormat="1" applyFont="1" applyFill="1" applyBorder="1" applyAlignment="1">
      <alignment horizontal="center" vertical="center"/>
    </xf>
    <xf numFmtId="3" fontId="8" fillId="14" borderId="20" xfId="0" applyNumberFormat="1" applyFont="1" applyFill="1" applyBorder="1" applyAlignment="1">
      <alignment horizontal="center" vertical="center"/>
    </xf>
    <xf numFmtId="3" fontId="8" fillId="14" borderId="21" xfId="0" applyNumberFormat="1" applyFont="1" applyFill="1" applyBorder="1" applyAlignment="1">
      <alignment horizontal="center" vertical="center"/>
    </xf>
    <xf numFmtId="3" fontId="8" fillId="2" borderId="20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7" borderId="20" xfId="0" applyNumberFormat="1" applyFont="1" applyFill="1" applyBorder="1" applyAlignment="1">
      <alignment horizontal="center" vertical="center"/>
    </xf>
    <xf numFmtId="3" fontId="8" fillId="7" borderId="21" xfId="0" applyNumberFormat="1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 wrapText="1" readingOrder="1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top" wrapText="1" shrinkToFi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/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colors>
    <mruColors>
      <color rgb="FFFEF9B8"/>
      <color rgb="FFFDF5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showWhiteSpace="0" view="pageLayout" topLeftCell="A43" zoomScale="85" zoomScaleNormal="100" zoomScalePageLayoutView="85" workbookViewId="0">
      <selection activeCell="A2" sqref="A2:J65"/>
    </sheetView>
  </sheetViews>
  <sheetFormatPr defaultColWidth="9.140625" defaultRowHeight="12" x14ac:dyDescent="0.2"/>
  <cols>
    <col min="1" max="1" width="32.5703125" style="1" customWidth="1"/>
    <col min="2" max="2" width="6.42578125" style="1" bestFit="1" customWidth="1"/>
    <col min="3" max="3" width="7.5703125" style="1" bestFit="1" customWidth="1"/>
    <col min="4" max="4" width="6.85546875" style="1" bestFit="1" customWidth="1"/>
    <col min="5" max="5" width="7.42578125" style="1" bestFit="1" customWidth="1"/>
    <col min="6" max="7" width="6.5703125" style="1" bestFit="1" customWidth="1"/>
    <col min="8" max="8" width="8.85546875" style="1" bestFit="1" customWidth="1"/>
    <col min="9" max="10" width="7.5703125" style="1" bestFit="1" customWidth="1"/>
    <col min="11" max="16384" width="9.140625" style="1"/>
  </cols>
  <sheetData>
    <row r="1" spans="1:10" ht="12.75" customHeight="1" thickBot="1" x14ac:dyDescent="0.25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 customHeight="1" thickTop="1" x14ac:dyDescent="0.2">
      <c r="A2" s="146" t="s">
        <v>0</v>
      </c>
      <c r="B2" s="151" t="s">
        <v>10</v>
      </c>
      <c r="C2" s="149" t="s">
        <v>11</v>
      </c>
      <c r="D2" s="152" t="s">
        <v>12</v>
      </c>
      <c r="E2" s="151" t="s">
        <v>2</v>
      </c>
      <c r="F2" s="149"/>
      <c r="G2" s="152"/>
      <c r="H2" s="148" t="s">
        <v>1</v>
      </c>
      <c r="I2" s="149"/>
      <c r="J2" s="153"/>
    </row>
    <row r="3" spans="1:10" x14ac:dyDescent="0.2">
      <c r="A3" s="147"/>
      <c r="B3" s="154"/>
      <c r="C3" s="150"/>
      <c r="D3" s="155"/>
      <c r="E3" s="16" t="s">
        <v>37</v>
      </c>
      <c r="F3" s="8" t="s">
        <v>38</v>
      </c>
      <c r="G3" s="17" t="s">
        <v>39</v>
      </c>
      <c r="H3" s="144" t="s">
        <v>37</v>
      </c>
      <c r="I3" s="143" t="s">
        <v>38</v>
      </c>
      <c r="J3" s="18" t="s">
        <v>40</v>
      </c>
    </row>
    <row r="4" spans="1:10" ht="15" x14ac:dyDescent="0.2">
      <c r="A4" s="19" t="s">
        <v>41</v>
      </c>
      <c r="B4" s="22">
        <v>46</v>
      </c>
      <c r="C4" s="21">
        <v>226</v>
      </c>
      <c r="D4" s="23">
        <v>330</v>
      </c>
      <c r="E4" s="22">
        <f t="shared" ref="E4:E26" si="0">F4+G4</f>
        <v>369</v>
      </c>
      <c r="F4" s="21">
        <v>24</v>
      </c>
      <c r="G4" s="23">
        <v>345</v>
      </c>
      <c r="H4" s="20">
        <f t="shared" ref="H4:H51" si="1">I4+J4</f>
        <v>6038</v>
      </c>
      <c r="I4" s="21">
        <v>3158</v>
      </c>
      <c r="J4" s="24">
        <v>2880</v>
      </c>
    </row>
    <row r="5" spans="1:10" ht="15" x14ac:dyDescent="0.2">
      <c r="A5" s="19" t="s">
        <v>42</v>
      </c>
      <c r="B5" s="22">
        <v>29</v>
      </c>
      <c r="C5" s="21">
        <v>177</v>
      </c>
      <c r="D5" s="23">
        <v>131</v>
      </c>
      <c r="E5" s="22">
        <f t="shared" si="0"/>
        <v>185</v>
      </c>
      <c r="F5" s="21">
        <v>2</v>
      </c>
      <c r="G5" s="23">
        <v>183</v>
      </c>
      <c r="H5" s="20">
        <f t="shared" si="1"/>
        <v>1746</v>
      </c>
      <c r="I5" s="21">
        <v>904</v>
      </c>
      <c r="J5" s="24">
        <v>842</v>
      </c>
    </row>
    <row r="6" spans="1:10" ht="15.75" customHeight="1" x14ac:dyDescent="0.2">
      <c r="A6" s="25" t="s">
        <v>43</v>
      </c>
      <c r="B6" s="28">
        <f>SUM(B4:B5)</f>
        <v>75</v>
      </c>
      <c r="C6" s="27">
        <f t="shared" ref="C6:J6" si="2">SUM(C4:C5)</f>
        <v>403</v>
      </c>
      <c r="D6" s="29">
        <f t="shared" si="2"/>
        <v>461</v>
      </c>
      <c r="E6" s="28">
        <f t="shared" si="0"/>
        <v>554</v>
      </c>
      <c r="F6" s="27">
        <f>SUM(F4:F5)</f>
        <v>26</v>
      </c>
      <c r="G6" s="29">
        <f>SUM(G4:G5)</f>
        <v>528</v>
      </c>
      <c r="H6" s="26">
        <f t="shared" si="1"/>
        <v>7784</v>
      </c>
      <c r="I6" s="27">
        <f t="shared" si="2"/>
        <v>4062</v>
      </c>
      <c r="J6" s="30">
        <f t="shared" si="2"/>
        <v>3722</v>
      </c>
    </row>
    <row r="7" spans="1:10" ht="15" x14ac:dyDescent="0.2">
      <c r="A7" s="19" t="s">
        <v>44</v>
      </c>
      <c r="B7" s="22">
        <v>256</v>
      </c>
      <c r="C7" s="21">
        <v>314</v>
      </c>
      <c r="D7" s="23">
        <v>434</v>
      </c>
      <c r="E7" s="22">
        <f t="shared" si="0"/>
        <v>432</v>
      </c>
      <c r="F7" s="21">
        <v>16</v>
      </c>
      <c r="G7" s="23">
        <v>416</v>
      </c>
      <c r="H7" s="20">
        <f t="shared" si="1"/>
        <v>7832</v>
      </c>
      <c r="I7" s="21">
        <v>3955</v>
      </c>
      <c r="J7" s="24">
        <v>3877</v>
      </c>
    </row>
    <row r="8" spans="1:10" ht="15" x14ac:dyDescent="0.2">
      <c r="A8" s="19" t="s">
        <v>45</v>
      </c>
      <c r="B8" s="22">
        <v>34</v>
      </c>
      <c r="C8" s="21">
        <v>39</v>
      </c>
      <c r="D8" s="23">
        <v>55</v>
      </c>
      <c r="E8" s="22">
        <f t="shared" si="0"/>
        <v>56</v>
      </c>
      <c r="F8" s="21">
        <v>3</v>
      </c>
      <c r="G8" s="23">
        <v>53</v>
      </c>
      <c r="H8" s="20">
        <f t="shared" si="1"/>
        <v>1079</v>
      </c>
      <c r="I8" s="21">
        <v>545</v>
      </c>
      <c r="J8" s="24">
        <v>534</v>
      </c>
    </row>
    <row r="9" spans="1:10" ht="15" x14ac:dyDescent="0.2">
      <c r="A9" s="19" t="s">
        <v>69</v>
      </c>
      <c r="B9" s="22">
        <v>3</v>
      </c>
      <c r="C9" s="21">
        <v>3</v>
      </c>
      <c r="D9" s="23">
        <v>2</v>
      </c>
      <c r="E9" s="22">
        <f t="shared" si="0"/>
        <v>2</v>
      </c>
      <c r="F9" s="21"/>
      <c r="G9" s="23">
        <v>2</v>
      </c>
      <c r="H9" s="20">
        <f t="shared" si="1"/>
        <v>36</v>
      </c>
      <c r="I9" s="21">
        <v>15</v>
      </c>
      <c r="J9" s="24">
        <v>21</v>
      </c>
    </row>
    <row r="10" spans="1:10" ht="15" x14ac:dyDescent="0.2">
      <c r="A10" s="19" t="s">
        <v>70</v>
      </c>
      <c r="B10" s="22">
        <v>3</v>
      </c>
      <c r="C10" s="21">
        <v>6</v>
      </c>
      <c r="D10" s="23">
        <v>5</v>
      </c>
      <c r="E10" s="22">
        <f t="shared" si="0"/>
        <v>5</v>
      </c>
      <c r="F10" s="21"/>
      <c r="G10" s="23">
        <v>5</v>
      </c>
      <c r="H10" s="20">
        <f t="shared" si="1"/>
        <v>78</v>
      </c>
      <c r="I10" s="21">
        <v>43</v>
      </c>
      <c r="J10" s="24">
        <v>35</v>
      </c>
    </row>
    <row r="11" spans="1:10" ht="15" x14ac:dyDescent="0.2">
      <c r="A11" s="19" t="s">
        <v>46</v>
      </c>
      <c r="B11" s="22">
        <v>7</v>
      </c>
      <c r="C11" s="21">
        <v>14</v>
      </c>
      <c r="D11" s="23">
        <v>18</v>
      </c>
      <c r="E11" s="22">
        <f t="shared" si="0"/>
        <v>43</v>
      </c>
      <c r="F11" s="21"/>
      <c r="G11" s="23">
        <v>43</v>
      </c>
      <c r="H11" s="20">
        <f>I11+J11</f>
        <v>304</v>
      </c>
      <c r="I11" s="21">
        <v>154</v>
      </c>
      <c r="J11" s="24">
        <v>150</v>
      </c>
    </row>
    <row r="12" spans="1:10" ht="15" x14ac:dyDescent="0.2">
      <c r="A12" s="19" t="s">
        <v>47</v>
      </c>
      <c r="B12" s="22">
        <v>20</v>
      </c>
      <c r="C12" s="21">
        <v>57</v>
      </c>
      <c r="D12" s="23">
        <v>56</v>
      </c>
      <c r="E12" s="22">
        <f t="shared" si="0"/>
        <v>72</v>
      </c>
      <c r="F12" s="21"/>
      <c r="G12" s="23">
        <v>72</v>
      </c>
      <c r="H12" s="20">
        <f t="shared" si="1"/>
        <v>767</v>
      </c>
      <c r="I12" s="21">
        <v>379</v>
      </c>
      <c r="J12" s="24">
        <v>388</v>
      </c>
    </row>
    <row r="13" spans="1:10" ht="15" customHeight="1" x14ac:dyDescent="0.2">
      <c r="A13" s="31" t="s">
        <v>3</v>
      </c>
      <c r="B13" s="34">
        <f>SUM(B7:B12)</f>
        <v>323</v>
      </c>
      <c r="C13" s="33">
        <f>SUM(C7:C12)</f>
        <v>433</v>
      </c>
      <c r="D13" s="35">
        <f>SUM(D7:D12)</f>
        <v>570</v>
      </c>
      <c r="E13" s="34">
        <f t="shared" si="0"/>
        <v>610</v>
      </c>
      <c r="F13" s="33">
        <f>SUM(F7:F12)</f>
        <v>19</v>
      </c>
      <c r="G13" s="35">
        <f>SUM(G7:G12)</f>
        <v>591</v>
      </c>
      <c r="H13" s="32">
        <f t="shared" si="1"/>
        <v>10096</v>
      </c>
      <c r="I13" s="33">
        <f>SUM(I7:I12)</f>
        <v>5091</v>
      </c>
      <c r="J13" s="36">
        <f>SUM(J7:J12)</f>
        <v>5005</v>
      </c>
    </row>
    <row r="14" spans="1:10" ht="12.75" customHeight="1" x14ac:dyDescent="0.2">
      <c r="A14" s="107" t="s">
        <v>52</v>
      </c>
      <c r="B14" s="110">
        <f>B4</f>
        <v>46</v>
      </c>
      <c r="C14" s="109">
        <f>SUM(C4,C7:C11)</f>
        <v>602</v>
      </c>
      <c r="D14" s="111">
        <f t="shared" ref="D14:J14" si="3">SUM(D4,D7:D11)</f>
        <v>844</v>
      </c>
      <c r="E14" s="110">
        <f t="shared" si="3"/>
        <v>907</v>
      </c>
      <c r="F14" s="109">
        <f t="shared" si="3"/>
        <v>43</v>
      </c>
      <c r="G14" s="111">
        <f t="shared" si="3"/>
        <v>864</v>
      </c>
      <c r="H14" s="108">
        <f t="shared" si="3"/>
        <v>15367</v>
      </c>
      <c r="I14" s="109">
        <f t="shared" si="3"/>
        <v>7870</v>
      </c>
      <c r="J14" s="112">
        <f t="shared" si="3"/>
        <v>7497</v>
      </c>
    </row>
    <row r="15" spans="1:10" ht="14.25" x14ac:dyDescent="0.2">
      <c r="A15" s="47" t="s">
        <v>53</v>
      </c>
      <c r="B15" s="49">
        <f>B5</f>
        <v>29</v>
      </c>
      <c r="C15" s="6">
        <f>C5+C12</f>
        <v>234</v>
      </c>
      <c r="D15" s="50">
        <f t="shared" ref="D15:J15" si="4">D5+D12</f>
        <v>187</v>
      </c>
      <c r="E15" s="49">
        <f t="shared" si="4"/>
        <v>257</v>
      </c>
      <c r="F15" s="6">
        <f t="shared" si="4"/>
        <v>2</v>
      </c>
      <c r="G15" s="50">
        <f t="shared" si="4"/>
        <v>255</v>
      </c>
      <c r="H15" s="48">
        <f t="shared" si="4"/>
        <v>2513</v>
      </c>
      <c r="I15" s="6">
        <f t="shared" si="4"/>
        <v>1283</v>
      </c>
      <c r="J15" s="7">
        <f t="shared" si="4"/>
        <v>1230</v>
      </c>
    </row>
    <row r="16" spans="1:10" ht="12.75" customHeight="1" x14ac:dyDescent="0.2">
      <c r="A16" s="37" t="s">
        <v>4</v>
      </c>
      <c r="B16" s="40">
        <f>B6</f>
        <v>75</v>
      </c>
      <c r="C16" s="39">
        <f>SUM(C13,C6)</f>
        <v>836</v>
      </c>
      <c r="D16" s="41">
        <f>SUM(D13,D6)</f>
        <v>1031</v>
      </c>
      <c r="E16" s="40">
        <f t="shared" si="0"/>
        <v>1164</v>
      </c>
      <c r="F16" s="39">
        <f>SUM(F13,F6)</f>
        <v>45</v>
      </c>
      <c r="G16" s="41">
        <f>SUM(G13,G6)</f>
        <v>1119</v>
      </c>
      <c r="H16" s="38">
        <f t="shared" si="1"/>
        <v>17880</v>
      </c>
      <c r="I16" s="39">
        <f>SUM(I13,I6)</f>
        <v>9153</v>
      </c>
      <c r="J16" s="42">
        <f>SUM(J13,J6)</f>
        <v>8727</v>
      </c>
    </row>
    <row r="17" spans="1:10" ht="12.75" customHeight="1" x14ac:dyDescent="0.2">
      <c r="A17" s="43" t="s">
        <v>51</v>
      </c>
      <c r="B17" s="45">
        <v>46</v>
      </c>
      <c r="C17" s="10">
        <v>176</v>
      </c>
      <c r="D17" s="46">
        <v>114</v>
      </c>
      <c r="E17" s="45">
        <f t="shared" si="0"/>
        <v>189</v>
      </c>
      <c r="F17" s="10">
        <v>2</v>
      </c>
      <c r="G17" s="46">
        <v>187</v>
      </c>
      <c r="H17" s="44">
        <f t="shared" si="1"/>
        <v>1359</v>
      </c>
      <c r="I17" s="10">
        <v>731</v>
      </c>
      <c r="J17" s="11">
        <v>628</v>
      </c>
    </row>
    <row r="18" spans="1:10" ht="12.75" customHeight="1" x14ac:dyDescent="0.2">
      <c r="A18" s="19" t="s">
        <v>17</v>
      </c>
      <c r="B18" s="22">
        <v>90</v>
      </c>
      <c r="C18" s="21">
        <v>316</v>
      </c>
      <c r="D18" s="23">
        <v>343</v>
      </c>
      <c r="E18" s="22">
        <f t="shared" si="0"/>
        <v>148</v>
      </c>
      <c r="F18" s="21">
        <v>63</v>
      </c>
      <c r="G18" s="23">
        <v>85</v>
      </c>
      <c r="H18" s="20">
        <f t="shared" si="1"/>
        <v>1821</v>
      </c>
      <c r="I18" s="21">
        <v>973</v>
      </c>
      <c r="J18" s="24">
        <v>848</v>
      </c>
    </row>
    <row r="19" spans="1:10" ht="12.75" customHeight="1" x14ac:dyDescent="0.2">
      <c r="A19" s="19" t="s">
        <v>16</v>
      </c>
      <c r="B19" s="22">
        <v>215</v>
      </c>
      <c r="C19" s="21">
        <v>2543</v>
      </c>
      <c r="D19" s="23">
        <v>2255</v>
      </c>
      <c r="E19" s="22">
        <f t="shared" si="0"/>
        <v>2958</v>
      </c>
      <c r="F19" s="21">
        <v>1213</v>
      </c>
      <c r="G19" s="23">
        <v>1745</v>
      </c>
      <c r="H19" s="20">
        <f t="shared" si="1"/>
        <v>51972</v>
      </c>
      <c r="I19" s="21">
        <v>26697</v>
      </c>
      <c r="J19" s="24">
        <v>25275</v>
      </c>
    </row>
    <row r="20" spans="1:10" ht="12.75" customHeight="1" x14ac:dyDescent="0.2">
      <c r="A20" s="113" t="s">
        <v>54</v>
      </c>
      <c r="B20" s="132">
        <f t="shared" ref="B20:J20" si="5">SUM(B18:B19)</f>
        <v>305</v>
      </c>
      <c r="C20" s="114">
        <f t="shared" si="5"/>
        <v>2859</v>
      </c>
      <c r="D20" s="133">
        <f t="shared" si="5"/>
        <v>2598</v>
      </c>
      <c r="E20" s="132">
        <f t="shared" si="5"/>
        <v>3106</v>
      </c>
      <c r="F20" s="114">
        <f t="shared" si="5"/>
        <v>1276</v>
      </c>
      <c r="G20" s="133">
        <f t="shared" si="5"/>
        <v>1830</v>
      </c>
      <c r="H20" s="114">
        <f t="shared" si="5"/>
        <v>53793</v>
      </c>
      <c r="I20" s="114">
        <f t="shared" si="5"/>
        <v>27670</v>
      </c>
      <c r="J20" s="134">
        <f t="shared" si="5"/>
        <v>26123</v>
      </c>
    </row>
    <row r="21" spans="1:10" ht="12.75" customHeight="1" x14ac:dyDescent="0.2">
      <c r="A21" s="19" t="s">
        <v>18</v>
      </c>
      <c r="B21" s="22">
        <v>28</v>
      </c>
      <c r="C21" s="21">
        <v>367</v>
      </c>
      <c r="D21" s="23">
        <v>221</v>
      </c>
      <c r="E21" s="22">
        <f t="shared" si="0"/>
        <v>390</v>
      </c>
      <c r="F21" s="21">
        <v>99</v>
      </c>
      <c r="G21" s="23">
        <v>291</v>
      </c>
      <c r="H21" s="20">
        <f t="shared" si="1"/>
        <v>3945</v>
      </c>
      <c r="I21" s="21">
        <v>2021</v>
      </c>
      <c r="J21" s="24">
        <v>1924</v>
      </c>
    </row>
    <row r="22" spans="1:10" ht="12.75" customHeight="1" x14ac:dyDescent="0.2">
      <c r="A22" s="47" t="s">
        <v>19</v>
      </c>
      <c r="B22" s="49">
        <f t="shared" ref="B22:J22" si="6">B18+B19+B21</f>
        <v>333</v>
      </c>
      <c r="C22" s="6">
        <f t="shared" si="6"/>
        <v>3226</v>
      </c>
      <c r="D22" s="50">
        <f t="shared" si="6"/>
        <v>2819</v>
      </c>
      <c r="E22" s="49">
        <f t="shared" si="6"/>
        <v>3496</v>
      </c>
      <c r="F22" s="6">
        <f t="shared" si="6"/>
        <v>1375</v>
      </c>
      <c r="G22" s="50">
        <f t="shared" si="6"/>
        <v>2121</v>
      </c>
      <c r="H22" s="48">
        <f t="shared" si="6"/>
        <v>57738</v>
      </c>
      <c r="I22" s="6">
        <f t="shared" si="6"/>
        <v>29691</v>
      </c>
      <c r="J22" s="7">
        <f t="shared" si="6"/>
        <v>28047</v>
      </c>
    </row>
    <row r="23" spans="1:10" ht="12.75" customHeight="1" x14ac:dyDescent="0.2">
      <c r="A23" s="19" t="s">
        <v>20</v>
      </c>
      <c r="B23" s="22">
        <v>178</v>
      </c>
      <c r="C23" s="21">
        <v>2154</v>
      </c>
      <c r="D23" s="23">
        <v>1951</v>
      </c>
      <c r="E23" s="22">
        <f t="shared" si="0"/>
        <v>3849</v>
      </c>
      <c r="F23" s="21">
        <v>1690</v>
      </c>
      <c r="G23" s="23">
        <v>2159</v>
      </c>
      <c r="H23" s="20">
        <f t="shared" si="1"/>
        <v>45753</v>
      </c>
      <c r="I23" s="21">
        <v>23486</v>
      </c>
      <c r="J23" s="24">
        <v>22267</v>
      </c>
    </row>
    <row r="24" spans="1:10" ht="12.75" customHeight="1" x14ac:dyDescent="0.2">
      <c r="A24" s="19" t="s">
        <v>71</v>
      </c>
      <c r="B24" s="22">
        <v>1</v>
      </c>
      <c r="C24" s="21">
        <v>4</v>
      </c>
      <c r="D24" s="23">
        <v>4</v>
      </c>
      <c r="E24" s="22">
        <f>F24+G24</f>
        <v>13</v>
      </c>
      <c r="F24" s="21">
        <v>5</v>
      </c>
      <c r="G24" s="23">
        <v>8</v>
      </c>
      <c r="H24" s="20">
        <f>I24+J24</f>
        <v>36</v>
      </c>
      <c r="I24" s="21">
        <v>12</v>
      </c>
      <c r="J24" s="24">
        <v>24</v>
      </c>
    </row>
    <row r="25" spans="1:10" ht="12.75" customHeight="1" x14ac:dyDescent="0.2">
      <c r="A25" s="115" t="s">
        <v>55</v>
      </c>
      <c r="B25" s="118">
        <v>17</v>
      </c>
      <c r="C25" s="117">
        <v>178</v>
      </c>
      <c r="D25" s="119">
        <v>143</v>
      </c>
      <c r="E25" s="118">
        <f t="shared" si="0"/>
        <v>253</v>
      </c>
      <c r="F25" s="117">
        <v>107</v>
      </c>
      <c r="G25" s="119">
        <v>146</v>
      </c>
      <c r="H25" s="116">
        <f t="shared" si="1"/>
        <v>2320</v>
      </c>
      <c r="I25" s="117">
        <v>1236</v>
      </c>
      <c r="J25" s="120">
        <v>1084</v>
      </c>
    </row>
    <row r="26" spans="1:10" ht="12.75" customHeight="1" x14ac:dyDescent="0.2">
      <c r="A26" s="115" t="s">
        <v>56</v>
      </c>
      <c r="B26" s="118">
        <v>11</v>
      </c>
      <c r="C26" s="117">
        <v>89</v>
      </c>
      <c r="D26" s="119">
        <v>88</v>
      </c>
      <c r="E26" s="118">
        <f t="shared" si="0"/>
        <v>0</v>
      </c>
      <c r="F26" s="117"/>
      <c r="G26" s="119"/>
      <c r="H26" s="116">
        <f t="shared" si="1"/>
        <v>1618</v>
      </c>
      <c r="I26" s="117">
        <v>683</v>
      </c>
      <c r="J26" s="120">
        <v>935</v>
      </c>
    </row>
    <row r="27" spans="1:10" ht="12.75" customHeight="1" x14ac:dyDescent="0.2">
      <c r="A27" s="51" t="s">
        <v>48</v>
      </c>
      <c r="B27" s="54">
        <f t="shared" ref="B27:J27" si="7">SUM(B25:B26)</f>
        <v>28</v>
      </c>
      <c r="C27" s="53">
        <f t="shared" si="7"/>
        <v>267</v>
      </c>
      <c r="D27" s="55">
        <f t="shared" si="7"/>
        <v>231</v>
      </c>
      <c r="E27" s="54">
        <f t="shared" si="7"/>
        <v>253</v>
      </c>
      <c r="F27" s="53">
        <f t="shared" si="7"/>
        <v>107</v>
      </c>
      <c r="G27" s="55">
        <f t="shared" si="7"/>
        <v>146</v>
      </c>
      <c r="H27" s="52">
        <f t="shared" si="7"/>
        <v>3938</v>
      </c>
      <c r="I27" s="53">
        <f t="shared" si="7"/>
        <v>1919</v>
      </c>
      <c r="J27" s="56">
        <f t="shared" si="7"/>
        <v>2019</v>
      </c>
    </row>
    <row r="28" spans="1:10" ht="12.75" customHeight="1" x14ac:dyDescent="0.2">
      <c r="A28" s="121" t="s">
        <v>57</v>
      </c>
      <c r="B28" s="135">
        <f t="shared" ref="B28:J28" si="8">SUM(B23:B24,B27)</f>
        <v>207</v>
      </c>
      <c r="C28" s="122">
        <f t="shared" si="8"/>
        <v>2425</v>
      </c>
      <c r="D28" s="136">
        <f t="shared" si="8"/>
        <v>2186</v>
      </c>
      <c r="E28" s="135">
        <f t="shared" si="8"/>
        <v>4115</v>
      </c>
      <c r="F28" s="122">
        <f t="shared" si="8"/>
        <v>1802</v>
      </c>
      <c r="G28" s="136">
        <f t="shared" si="8"/>
        <v>2313</v>
      </c>
      <c r="H28" s="122">
        <f t="shared" si="8"/>
        <v>49727</v>
      </c>
      <c r="I28" s="122">
        <f t="shared" si="8"/>
        <v>25417</v>
      </c>
      <c r="J28" s="137">
        <f t="shared" si="8"/>
        <v>24310</v>
      </c>
    </row>
    <row r="29" spans="1:10" ht="12.75" customHeight="1" x14ac:dyDescent="0.2">
      <c r="A29" s="19" t="s">
        <v>32</v>
      </c>
      <c r="B29" s="22">
        <v>32</v>
      </c>
      <c r="C29" s="21">
        <v>362</v>
      </c>
      <c r="D29" s="23">
        <v>276</v>
      </c>
      <c r="E29" s="22">
        <f>F29+G29</f>
        <v>571</v>
      </c>
      <c r="F29" s="21">
        <v>182</v>
      </c>
      <c r="G29" s="23">
        <v>389</v>
      </c>
      <c r="H29" s="20">
        <f t="shared" si="1"/>
        <v>4453</v>
      </c>
      <c r="I29" s="21">
        <v>2304</v>
      </c>
      <c r="J29" s="24">
        <v>2149</v>
      </c>
    </row>
    <row r="30" spans="1:10" ht="12.75" customHeight="1" x14ac:dyDescent="0.2">
      <c r="A30" s="47" t="s">
        <v>21</v>
      </c>
      <c r="B30" s="49">
        <f t="shared" ref="B30:J30" si="9">SUM(B23:B24,B27,B29)</f>
        <v>239</v>
      </c>
      <c r="C30" s="48">
        <f t="shared" si="9"/>
        <v>2787</v>
      </c>
      <c r="D30" s="138">
        <f t="shared" si="9"/>
        <v>2462</v>
      </c>
      <c r="E30" s="49">
        <f t="shared" si="9"/>
        <v>4686</v>
      </c>
      <c r="F30" s="48">
        <f t="shared" si="9"/>
        <v>1984</v>
      </c>
      <c r="G30" s="138">
        <f t="shared" si="9"/>
        <v>2702</v>
      </c>
      <c r="H30" s="48">
        <f t="shared" si="9"/>
        <v>54180</v>
      </c>
      <c r="I30" s="48">
        <f t="shared" si="9"/>
        <v>27721</v>
      </c>
      <c r="J30" s="139">
        <f t="shared" si="9"/>
        <v>26459</v>
      </c>
    </row>
    <row r="31" spans="1:10" ht="12.75" customHeight="1" x14ac:dyDescent="0.2">
      <c r="A31" s="37" t="s">
        <v>22</v>
      </c>
      <c r="B31" s="40">
        <f t="shared" ref="B31:J31" si="10">SUM(B22,B30)</f>
        <v>572</v>
      </c>
      <c r="C31" s="39">
        <f t="shared" si="10"/>
        <v>6013</v>
      </c>
      <c r="D31" s="41">
        <f t="shared" si="10"/>
        <v>5281</v>
      </c>
      <c r="E31" s="39">
        <f t="shared" si="10"/>
        <v>8182</v>
      </c>
      <c r="F31" s="39">
        <f t="shared" si="10"/>
        <v>3359</v>
      </c>
      <c r="G31" s="41">
        <f t="shared" si="10"/>
        <v>4823</v>
      </c>
      <c r="H31" s="38">
        <f t="shared" si="10"/>
        <v>111918</v>
      </c>
      <c r="I31" s="39">
        <f t="shared" si="10"/>
        <v>57412</v>
      </c>
      <c r="J31" s="42">
        <f t="shared" si="10"/>
        <v>54506</v>
      </c>
    </row>
    <row r="32" spans="1:10" ht="12.75" customHeight="1" x14ac:dyDescent="0.2">
      <c r="A32" s="19" t="s">
        <v>6</v>
      </c>
      <c r="B32" s="22">
        <v>49</v>
      </c>
      <c r="C32" s="21">
        <v>955</v>
      </c>
      <c r="D32" s="23">
        <v>969</v>
      </c>
      <c r="E32" s="22">
        <f>F32+G32</f>
        <v>1887</v>
      </c>
      <c r="F32" s="21">
        <v>905</v>
      </c>
      <c r="G32" s="23">
        <v>982</v>
      </c>
      <c r="H32" s="20">
        <f t="shared" si="1"/>
        <v>27434</v>
      </c>
      <c r="I32" s="21">
        <v>11933</v>
      </c>
      <c r="J32" s="24">
        <v>15501</v>
      </c>
    </row>
    <row r="33" spans="1:10" ht="12.75" customHeight="1" x14ac:dyDescent="0.2">
      <c r="A33" s="19" t="s">
        <v>7</v>
      </c>
      <c r="B33" s="22">
        <v>44</v>
      </c>
      <c r="C33" s="21">
        <v>481</v>
      </c>
      <c r="D33" s="23">
        <v>334</v>
      </c>
      <c r="E33" s="22">
        <f>F33+G33</f>
        <v>792</v>
      </c>
      <c r="F33" s="21">
        <v>341</v>
      </c>
      <c r="G33" s="23">
        <v>451</v>
      </c>
      <c r="H33" s="20">
        <f t="shared" si="1"/>
        <v>4095</v>
      </c>
      <c r="I33" s="21">
        <v>1986</v>
      </c>
      <c r="J33" s="24">
        <v>2109</v>
      </c>
    </row>
    <row r="34" spans="1:10" ht="12.75" customHeight="1" x14ac:dyDescent="0.2">
      <c r="A34" s="57" t="s">
        <v>8</v>
      </c>
      <c r="B34" s="59">
        <f>SUM(B32:B33)</f>
        <v>93</v>
      </c>
      <c r="C34" s="13">
        <f>SUM(C32:C33)</f>
        <v>1436</v>
      </c>
      <c r="D34" s="60">
        <f>SUM(D32:D33)</f>
        <v>1303</v>
      </c>
      <c r="E34" s="59">
        <f>F34+G34</f>
        <v>2679</v>
      </c>
      <c r="F34" s="13">
        <f>SUM(F32:F33)</f>
        <v>1246</v>
      </c>
      <c r="G34" s="60">
        <f>SUM(G32:G33)</f>
        <v>1433</v>
      </c>
      <c r="H34" s="58">
        <f t="shared" si="1"/>
        <v>31529</v>
      </c>
      <c r="I34" s="13">
        <f>SUM(I32:I33)</f>
        <v>13919</v>
      </c>
      <c r="J34" s="14">
        <f>SUM(J32:J33)</f>
        <v>17610</v>
      </c>
    </row>
    <row r="35" spans="1:10" ht="13.5" customHeight="1" x14ac:dyDescent="0.2">
      <c r="A35" s="123" t="s">
        <v>23</v>
      </c>
      <c r="B35" s="126">
        <v>19</v>
      </c>
      <c r="C35" s="125">
        <v>310</v>
      </c>
      <c r="D35" s="127">
        <v>174</v>
      </c>
      <c r="E35" s="126">
        <f>F35+G35</f>
        <v>438</v>
      </c>
      <c r="F35" s="125">
        <v>225</v>
      </c>
      <c r="G35" s="127">
        <v>213</v>
      </c>
      <c r="H35" s="124">
        <f t="shared" si="1"/>
        <v>3191</v>
      </c>
      <c r="I35" s="125">
        <v>1535</v>
      </c>
      <c r="J35" s="128">
        <v>1656</v>
      </c>
    </row>
    <row r="36" spans="1:10" ht="13.5" customHeight="1" x14ac:dyDescent="0.2">
      <c r="A36" s="19" t="s">
        <v>30</v>
      </c>
      <c r="B36" s="22">
        <v>45</v>
      </c>
      <c r="C36" s="21">
        <v>772</v>
      </c>
      <c r="D36" s="23">
        <v>829</v>
      </c>
      <c r="E36" s="22">
        <f t="shared" ref="E36:E51" si="11">F36+G36</f>
        <v>1784</v>
      </c>
      <c r="F36" s="21">
        <v>956</v>
      </c>
      <c r="G36" s="23">
        <v>828</v>
      </c>
      <c r="H36" s="20">
        <f t="shared" si="1"/>
        <v>16735</v>
      </c>
      <c r="I36" s="21">
        <v>10453</v>
      </c>
      <c r="J36" s="24">
        <v>6282</v>
      </c>
    </row>
    <row r="37" spans="1:10" ht="13.5" customHeight="1" x14ac:dyDescent="0.2">
      <c r="A37" s="19" t="s">
        <v>50</v>
      </c>
      <c r="B37" s="22">
        <v>10</v>
      </c>
      <c r="C37" s="21">
        <v>74</v>
      </c>
      <c r="D37" s="23">
        <v>376</v>
      </c>
      <c r="E37" s="22">
        <f>F37+G37</f>
        <v>189</v>
      </c>
      <c r="F37" s="21">
        <v>150</v>
      </c>
      <c r="G37" s="23">
        <v>39</v>
      </c>
      <c r="H37" s="20">
        <f>I37+J37</f>
        <v>2804</v>
      </c>
      <c r="I37" s="21">
        <v>2515</v>
      </c>
      <c r="J37" s="24">
        <v>289</v>
      </c>
    </row>
    <row r="38" spans="1:10" ht="13.5" customHeight="1" x14ac:dyDescent="0.2">
      <c r="A38" s="19" t="s">
        <v>72</v>
      </c>
      <c r="B38" s="22">
        <v>1</v>
      </c>
      <c r="C38" s="21">
        <v>2</v>
      </c>
      <c r="D38" s="23">
        <v>4</v>
      </c>
      <c r="E38" s="22">
        <f>F38+G38</f>
        <v>9</v>
      </c>
      <c r="F38" s="21">
        <v>4</v>
      </c>
      <c r="G38" s="23">
        <v>5</v>
      </c>
      <c r="H38" s="20">
        <f>I38+J38</f>
        <v>9</v>
      </c>
      <c r="I38" s="21">
        <v>4</v>
      </c>
      <c r="J38" s="24">
        <v>5</v>
      </c>
    </row>
    <row r="39" spans="1:10" ht="13.5" customHeight="1" x14ac:dyDescent="0.2">
      <c r="A39" s="19" t="s">
        <v>31</v>
      </c>
      <c r="B39" s="22">
        <v>4</v>
      </c>
      <c r="C39" s="21">
        <v>88</v>
      </c>
      <c r="D39" s="23">
        <v>25</v>
      </c>
      <c r="E39" s="22">
        <f t="shared" si="11"/>
        <v>81</v>
      </c>
      <c r="F39" s="21">
        <v>18</v>
      </c>
      <c r="G39" s="23">
        <v>63</v>
      </c>
      <c r="H39" s="20">
        <f>I39+J39</f>
        <v>401</v>
      </c>
      <c r="I39" s="21">
        <v>283</v>
      </c>
      <c r="J39" s="24">
        <v>118</v>
      </c>
    </row>
    <row r="40" spans="1:10" ht="13.5" customHeight="1" x14ac:dyDescent="0.2">
      <c r="A40" s="61" t="s">
        <v>27</v>
      </c>
      <c r="B40" s="63">
        <f>B39+B36+B37+B38</f>
        <v>60</v>
      </c>
      <c r="C40" s="62">
        <f t="shared" ref="C40:J40" si="12">C39+C36+C37+C38</f>
        <v>936</v>
      </c>
      <c r="D40" s="64">
        <f t="shared" si="12"/>
        <v>1234</v>
      </c>
      <c r="E40" s="63">
        <f t="shared" si="12"/>
        <v>2063</v>
      </c>
      <c r="F40" s="4">
        <f t="shared" si="12"/>
        <v>1128</v>
      </c>
      <c r="G40" s="64">
        <f t="shared" si="12"/>
        <v>935</v>
      </c>
      <c r="H40" s="62">
        <f t="shared" si="12"/>
        <v>19949</v>
      </c>
      <c r="I40" s="4">
        <f t="shared" si="12"/>
        <v>13255</v>
      </c>
      <c r="J40" s="5">
        <f t="shared" si="12"/>
        <v>6694</v>
      </c>
    </row>
    <row r="41" spans="1:10" ht="13.5" customHeight="1" x14ac:dyDescent="0.2">
      <c r="A41" s="107" t="s">
        <v>58</v>
      </c>
      <c r="B41" s="110">
        <f>B32+B35+B36+B37+B38</f>
        <v>124</v>
      </c>
      <c r="C41" s="108">
        <f t="shared" ref="C41:J41" si="13">C32+C35+C36+C37+C38</f>
        <v>2113</v>
      </c>
      <c r="D41" s="140">
        <f t="shared" si="13"/>
        <v>2352</v>
      </c>
      <c r="E41" s="110">
        <f t="shared" si="13"/>
        <v>4307</v>
      </c>
      <c r="F41" s="108">
        <f t="shared" si="13"/>
        <v>2240</v>
      </c>
      <c r="G41" s="140">
        <f t="shared" si="13"/>
        <v>2067</v>
      </c>
      <c r="H41" s="108">
        <f t="shared" si="13"/>
        <v>50173</v>
      </c>
      <c r="I41" s="108">
        <f t="shared" si="13"/>
        <v>26440</v>
      </c>
      <c r="J41" s="141">
        <f t="shared" si="13"/>
        <v>23733</v>
      </c>
    </row>
    <row r="42" spans="1:10" ht="13.5" customHeight="1" x14ac:dyDescent="0.2">
      <c r="A42" s="47" t="s">
        <v>59</v>
      </c>
      <c r="B42" s="49">
        <f t="shared" ref="B42:J42" si="14">B33+B39</f>
        <v>48</v>
      </c>
      <c r="C42" s="48">
        <f t="shared" si="14"/>
        <v>569</v>
      </c>
      <c r="D42" s="138">
        <f t="shared" si="14"/>
        <v>359</v>
      </c>
      <c r="E42" s="49">
        <f t="shared" si="14"/>
        <v>873</v>
      </c>
      <c r="F42" s="48">
        <f t="shared" si="14"/>
        <v>359</v>
      </c>
      <c r="G42" s="138">
        <f t="shared" si="14"/>
        <v>514</v>
      </c>
      <c r="H42" s="48">
        <f t="shared" si="14"/>
        <v>4496</v>
      </c>
      <c r="I42" s="48">
        <f t="shared" si="14"/>
        <v>2269</v>
      </c>
      <c r="J42" s="139">
        <f t="shared" si="14"/>
        <v>2227</v>
      </c>
    </row>
    <row r="43" spans="1:10" ht="13.5" customHeight="1" x14ac:dyDescent="0.2">
      <c r="A43" s="37" t="s">
        <v>9</v>
      </c>
      <c r="B43" s="40">
        <f>B40+B35+B34</f>
        <v>172</v>
      </c>
      <c r="C43" s="39">
        <f>C40+C35+C34</f>
        <v>2682</v>
      </c>
      <c r="D43" s="41">
        <f>D40+D35+D34</f>
        <v>2711</v>
      </c>
      <c r="E43" s="40">
        <f t="shared" si="11"/>
        <v>5180</v>
      </c>
      <c r="F43" s="39">
        <f>F40+F35+F34</f>
        <v>2599</v>
      </c>
      <c r="G43" s="41">
        <f>G40+G35+G34</f>
        <v>2581</v>
      </c>
      <c r="H43" s="38">
        <f t="shared" si="1"/>
        <v>54669</v>
      </c>
      <c r="I43" s="39">
        <f>I40+I35+I34</f>
        <v>28709</v>
      </c>
      <c r="J43" s="42">
        <f>J40+J35+J34</f>
        <v>25960</v>
      </c>
    </row>
    <row r="44" spans="1:10" ht="10.5" customHeight="1" x14ac:dyDescent="0.2">
      <c r="A44" s="65" t="s">
        <v>28</v>
      </c>
      <c r="B44" s="68">
        <v>3</v>
      </c>
      <c r="C44" s="67">
        <v>68</v>
      </c>
      <c r="D44" s="69"/>
      <c r="E44" s="68">
        <f t="shared" si="11"/>
        <v>46</v>
      </c>
      <c r="F44" s="67">
        <v>20</v>
      </c>
      <c r="G44" s="69">
        <v>26</v>
      </c>
      <c r="H44" s="66">
        <f t="shared" si="1"/>
        <v>1004</v>
      </c>
      <c r="I44" s="67">
        <v>498</v>
      </c>
      <c r="J44" s="70">
        <v>506</v>
      </c>
    </row>
    <row r="45" spans="1:10" ht="10.5" customHeight="1" x14ac:dyDescent="0.2">
      <c r="A45" s="65" t="s">
        <v>67</v>
      </c>
      <c r="B45" s="68">
        <v>1</v>
      </c>
      <c r="C45" s="67">
        <v>6</v>
      </c>
      <c r="D45" s="69">
        <v>4</v>
      </c>
      <c r="E45" s="68">
        <f t="shared" si="11"/>
        <v>5</v>
      </c>
      <c r="F45" s="67">
        <v>2</v>
      </c>
      <c r="G45" s="69">
        <v>3</v>
      </c>
      <c r="H45" s="66">
        <f t="shared" si="1"/>
        <v>21</v>
      </c>
      <c r="I45" s="67">
        <v>14</v>
      </c>
      <c r="J45" s="70">
        <v>7</v>
      </c>
    </row>
    <row r="46" spans="1:10" ht="10.5" customHeight="1" x14ac:dyDescent="0.2">
      <c r="A46" s="65" t="s">
        <v>29</v>
      </c>
      <c r="B46" s="68">
        <v>1</v>
      </c>
      <c r="C46" s="67">
        <v>3</v>
      </c>
      <c r="D46" s="69">
        <v>6</v>
      </c>
      <c r="E46" s="68">
        <f t="shared" si="11"/>
        <v>8</v>
      </c>
      <c r="F46" s="67">
        <v>5</v>
      </c>
      <c r="G46" s="69">
        <v>3</v>
      </c>
      <c r="H46" s="66">
        <f t="shared" si="1"/>
        <v>13</v>
      </c>
      <c r="I46" s="67">
        <v>10</v>
      </c>
      <c r="J46" s="70">
        <v>3</v>
      </c>
    </row>
    <row r="47" spans="1:10" ht="10.5" customHeight="1" x14ac:dyDescent="0.2">
      <c r="A47" s="65" t="s">
        <v>60</v>
      </c>
      <c r="B47" s="68">
        <v>4</v>
      </c>
      <c r="C47" s="67">
        <v>39</v>
      </c>
      <c r="D47" s="69">
        <v>40</v>
      </c>
      <c r="E47" s="68">
        <f t="shared" si="11"/>
        <v>76</v>
      </c>
      <c r="F47" s="67">
        <v>40</v>
      </c>
      <c r="G47" s="69">
        <v>36</v>
      </c>
      <c r="H47" s="66">
        <f t="shared" si="1"/>
        <v>249</v>
      </c>
      <c r="I47" s="67">
        <v>164</v>
      </c>
      <c r="J47" s="70">
        <v>85</v>
      </c>
    </row>
    <row r="48" spans="1:10" ht="10.5" customHeight="1" x14ac:dyDescent="0.2">
      <c r="A48" s="65" t="s">
        <v>62</v>
      </c>
      <c r="B48" s="68">
        <v>8</v>
      </c>
      <c r="C48" s="67">
        <v>43</v>
      </c>
      <c r="D48" s="69">
        <v>41</v>
      </c>
      <c r="E48" s="68">
        <f t="shared" si="11"/>
        <v>21</v>
      </c>
      <c r="F48" s="67">
        <v>8</v>
      </c>
      <c r="G48" s="69">
        <v>13</v>
      </c>
      <c r="H48" s="66">
        <f t="shared" si="1"/>
        <v>130</v>
      </c>
      <c r="I48" s="67">
        <v>88</v>
      </c>
      <c r="J48" s="70">
        <v>42</v>
      </c>
    </row>
    <row r="49" spans="1:10" ht="10.5" customHeight="1" x14ac:dyDescent="0.2">
      <c r="A49" s="65" t="s">
        <v>63</v>
      </c>
      <c r="B49" s="68">
        <v>8</v>
      </c>
      <c r="C49" s="67">
        <v>25</v>
      </c>
      <c r="D49" s="69">
        <v>42</v>
      </c>
      <c r="E49" s="68">
        <f t="shared" si="11"/>
        <v>44</v>
      </c>
      <c r="F49" s="67">
        <v>24</v>
      </c>
      <c r="G49" s="69">
        <v>20</v>
      </c>
      <c r="H49" s="66">
        <f t="shared" si="1"/>
        <v>118</v>
      </c>
      <c r="I49" s="67">
        <v>76</v>
      </c>
      <c r="J49" s="70">
        <v>42</v>
      </c>
    </row>
    <row r="50" spans="1:10" ht="10.5" customHeight="1" x14ac:dyDescent="0.2">
      <c r="A50" s="65" t="s">
        <v>61</v>
      </c>
      <c r="B50" s="68">
        <v>5</v>
      </c>
      <c r="C50" s="67">
        <v>38</v>
      </c>
      <c r="D50" s="69">
        <v>37</v>
      </c>
      <c r="E50" s="68">
        <f>F50+G50</f>
        <v>72</v>
      </c>
      <c r="F50" s="67">
        <v>32</v>
      </c>
      <c r="G50" s="69">
        <v>40</v>
      </c>
      <c r="H50" s="66">
        <f>I50+J50</f>
        <v>210</v>
      </c>
      <c r="I50" s="67">
        <v>120</v>
      </c>
      <c r="J50" s="70">
        <v>90</v>
      </c>
    </row>
    <row r="51" spans="1:10" ht="10.5" customHeight="1" x14ac:dyDescent="0.2">
      <c r="A51" s="65" t="s">
        <v>13</v>
      </c>
      <c r="B51" s="68">
        <v>3</v>
      </c>
      <c r="C51" s="67">
        <v>13</v>
      </c>
      <c r="D51" s="69"/>
      <c r="E51" s="68">
        <f t="shared" si="11"/>
        <v>49</v>
      </c>
      <c r="F51" s="67">
        <v>25</v>
      </c>
      <c r="G51" s="69">
        <v>24</v>
      </c>
      <c r="H51" s="66">
        <f t="shared" si="1"/>
        <v>0</v>
      </c>
      <c r="I51" s="67"/>
      <c r="J51" s="70"/>
    </row>
    <row r="52" spans="1:10" ht="10.5" customHeight="1" x14ac:dyDescent="0.2">
      <c r="A52" s="65" t="s">
        <v>66</v>
      </c>
      <c r="B52" s="68">
        <v>138</v>
      </c>
      <c r="C52" s="67"/>
      <c r="D52" s="69"/>
      <c r="E52" s="68"/>
      <c r="F52" s="67"/>
      <c r="G52" s="69"/>
      <c r="H52" s="129">
        <f>I52+J52</f>
        <v>547</v>
      </c>
      <c r="I52" s="130">
        <v>353</v>
      </c>
      <c r="J52" s="131">
        <v>194</v>
      </c>
    </row>
    <row r="53" spans="1:10" ht="12.75" customHeight="1" x14ac:dyDescent="0.2">
      <c r="A53" s="71" t="s">
        <v>5</v>
      </c>
      <c r="B53" s="73">
        <f>SUM(B44:B51)</f>
        <v>33</v>
      </c>
      <c r="C53" s="9">
        <f t="shared" ref="C53:G53" si="15">SUM(C44:C51)</f>
        <v>235</v>
      </c>
      <c r="D53" s="74">
        <f t="shared" si="15"/>
        <v>170</v>
      </c>
      <c r="E53" s="73">
        <f t="shared" si="15"/>
        <v>321</v>
      </c>
      <c r="F53" s="9">
        <f t="shared" si="15"/>
        <v>156</v>
      </c>
      <c r="G53" s="74">
        <f t="shared" si="15"/>
        <v>165</v>
      </c>
      <c r="H53" s="72">
        <f>SUM(H45:H51)</f>
        <v>741</v>
      </c>
      <c r="I53" s="9">
        <f>SUM(I45:I51)</f>
        <v>472</v>
      </c>
      <c r="J53" s="12">
        <f>SUM(J45:J51)</f>
        <v>269</v>
      </c>
    </row>
    <row r="54" spans="1:10" ht="12.75" customHeight="1" x14ac:dyDescent="0.2">
      <c r="A54" s="25" t="s">
        <v>64</v>
      </c>
      <c r="B54" s="28">
        <f t="shared" ref="B54:J54" si="16">SUM(B53,B41,B28,B20,B14)</f>
        <v>715</v>
      </c>
      <c r="C54" s="27">
        <f t="shared" si="16"/>
        <v>8234</v>
      </c>
      <c r="D54" s="29">
        <f t="shared" si="16"/>
        <v>8150</v>
      </c>
      <c r="E54" s="28">
        <f t="shared" si="16"/>
        <v>12756</v>
      </c>
      <c r="F54" s="27">
        <f t="shared" si="16"/>
        <v>5517</v>
      </c>
      <c r="G54" s="29">
        <f t="shared" si="16"/>
        <v>7239</v>
      </c>
      <c r="H54" s="26">
        <f t="shared" si="16"/>
        <v>169801</v>
      </c>
      <c r="I54" s="27">
        <f t="shared" si="16"/>
        <v>87869</v>
      </c>
      <c r="J54" s="30">
        <f t="shared" si="16"/>
        <v>81932</v>
      </c>
    </row>
    <row r="55" spans="1:10" ht="14.25" x14ac:dyDescent="0.2">
      <c r="A55" s="47" t="s">
        <v>65</v>
      </c>
      <c r="B55" s="49">
        <f t="shared" ref="B55:J55" si="17">SUM(B42,B29,B21,B15)</f>
        <v>137</v>
      </c>
      <c r="C55" s="6">
        <f t="shared" si="17"/>
        <v>1532</v>
      </c>
      <c r="D55" s="50">
        <f t="shared" si="17"/>
        <v>1043</v>
      </c>
      <c r="E55" s="49">
        <f t="shared" si="17"/>
        <v>2091</v>
      </c>
      <c r="F55" s="6">
        <f t="shared" si="17"/>
        <v>642</v>
      </c>
      <c r="G55" s="50">
        <f t="shared" si="17"/>
        <v>1449</v>
      </c>
      <c r="H55" s="48">
        <f t="shared" si="17"/>
        <v>15407</v>
      </c>
      <c r="I55" s="6">
        <f t="shared" si="17"/>
        <v>7877</v>
      </c>
      <c r="J55" s="7">
        <f t="shared" si="17"/>
        <v>7530</v>
      </c>
    </row>
    <row r="56" spans="1:10" ht="15.75" x14ac:dyDescent="0.2">
      <c r="A56" s="37" t="s">
        <v>25</v>
      </c>
      <c r="B56" s="77">
        <f>B43+B31+B6+B53</f>
        <v>852</v>
      </c>
      <c r="C56" s="76">
        <f t="shared" ref="C56:J56" si="18">C43+C31+C16+C53</f>
        <v>9766</v>
      </c>
      <c r="D56" s="78">
        <f t="shared" si="18"/>
        <v>9193</v>
      </c>
      <c r="E56" s="77">
        <f t="shared" si="18"/>
        <v>14847</v>
      </c>
      <c r="F56" s="76">
        <f t="shared" si="18"/>
        <v>6159</v>
      </c>
      <c r="G56" s="78">
        <f t="shared" si="18"/>
        <v>8688</v>
      </c>
      <c r="H56" s="75">
        <f t="shared" si="18"/>
        <v>185208</v>
      </c>
      <c r="I56" s="76">
        <f t="shared" si="18"/>
        <v>95746</v>
      </c>
      <c r="J56" s="79">
        <f t="shared" si="18"/>
        <v>89462</v>
      </c>
    </row>
    <row r="57" spans="1:10" ht="10.5" customHeight="1" x14ac:dyDescent="0.2">
      <c r="A57" s="80" t="s">
        <v>49</v>
      </c>
      <c r="B57" s="83">
        <v>17</v>
      </c>
      <c r="C57" s="82">
        <v>100</v>
      </c>
      <c r="D57" s="84"/>
      <c r="E57" s="83">
        <f>F57+G57</f>
        <v>171</v>
      </c>
      <c r="F57" s="82">
        <v>73</v>
      </c>
      <c r="G57" s="84">
        <v>98</v>
      </c>
      <c r="H57" s="81">
        <f t="shared" ref="H57:H64" si="19">I57+J57</f>
        <v>45852</v>
      </c>
      <c r="I57" s="82">
        <v>18327</v>
      </c>
      <c r="J57" s="85">
        <v>27525</v>
      </c>
    </row>
    <row r="58" spans="1:10" ht="10.5" customHeight="1" x14ac:dyDescent="0.2">
      <c r="A58" s="86" t="s">
        <v>26</v>
      </c>
      <c r="B58" s="89">
        <v>7</v>
      </c>
      <c r="C58" s="88"/>
      <c r="D58" s="90"/>
      <c r="E58" s="89">
        <f>F58+G58</f>
        <v>18</v>
      </c>
      <c r="F58" s="88">
        <v>15</v>
      </c>
      <c r="G58" s="90">
        <v>3</v>
      </c>
      <c r="H58" s="87">
        <f t="shared" si="19"/>
        <v>0</v>
      </c>
      <c r="I58" s="88"/>
      <c r="J58" s="91"/>
    </row>
    <row r="59" spans="1:10" ht="14.25" x14ac:dyDescent="0.2">
      <c r="A59" s="92" t="s">
        <v>33</v>
      </c>
      <c r="B59" s="95">
        <f t="shared" ref="B59:G59" si="20">B56+B57+B58</f>
        <v>876</v>
      </c>
      <c r="C59" s="94">
        <f t="shared" si="20"/>
        <v>9866</v>
      </c>
      <c r="D59" s="96">
        <f t="shared" si="20"/>
        <v>9193</v>
      </c>
      <c r="E59" s="95">
        <f t="shared" si="20"/>
        <v>15036</v>
      </c>
      <c r="F59" s="94">
        <f t="shared" si="20"/>
        <v>6247</v>
      </c>
      <c r="G59" s="96">
        <f t="shared" si="20"/>
        <v>8789</v>
      </c>
      <c r="H59" s="93"/>
      <c r="I59" s="94"/>
      <c r="J59" s="97"/>
    </row>
    <row r="60" spans="1:10" ht="10.5" customHeight="1" x14ac:dyDescent="0.2">
      <c r="A60" s="142" t="s">
        <v>34</v>
      </c>
      <c r="B60" s="99">
        <v>39</v>
      </c>
      <c r="C60" s="2">
        <v>602</v>
      </c>
      <c r="D60" s="100"/>
      <c r="E60" s="99">
        <f>F60+G60</f>
        <v>431</v>
      </c>
      <c r="F60" s="2">
        <v>101</v>
      </c>
      <c r="G60" s="100">
        <v>330</v>
      </c>
      <c r="H60" s="98">
        <v>6613</v>
      </c>
      <c r="I60" s="2"/>
      <c r="J60" s="3"/>
    </row>
    <row r="61" spans="1:10" ht="10.5" customHeight="1" x14ac:dyDescent="0.2">
      <c r="A61" s="101" t="s">
        <v>14</v>
      </c>
      <c r="B61" s="99">
        <v>57</v>
      </c>
      <c r="C61" s="2">
        <v>177</v>
      </c>
      <c r="D61" s="100"/>
      <c r="E61" s="99">
        <f>F61+G61</f>
        <v>813</v>
      </c>
      <c r="F61" s="2">
        <v>401</v>
      </c>
      <c r="G61" s="100">
        <v>412</v>
      </c>
      <c r="H61" s="98">
        <f t="shared" si="19"/>
        <v>23603</v>
      </c>
      <c r="I61" s="2">
        <v>15097</v>
      </c>
      <c r="J61" s="3">
        <v>8506</v>
      </c>
    </row>
    <row r="62" spans="1:10" ht="10.5" customHeight="1" x14ac:dyDescent="0.2">
      <c r="A62" s="101" t="s">
        <v>36</v>
      </c>
      <c r="B62" s="99">
        <v>35</v>
      </c>
      <c r="C62" s="2">
        <v>198</v>
      </c>
      <c r="D62" s="100"/>
      <c r="E62" s="99">
        <f>F62+G62</f>
        <v>95</v>
      </c>
      <c r="F62" s="2">
        <v>37</v>
      </c>
      <c r="G62" s="100">
        <v>58</v>
      </c>
      <c r="H62" s="98">
        <f t="shared" si="19"/>
        <v>813</v>
      </c>
      <c r="I62" s="2">
        <v>369</v>
      </c>
      <c r="J62" s="3">
        <v>444</v>
      </c>
    </row>
    <row r="63" spans="1:10" ht="15" x14ac:dyDescent="0.2">
      <c r="A63" s="101" t="s">
        <v>15</v>
      </c>
      <c r="B63" s="99">
        <v>104</v>
      </c>
      <c r="C63" s="2">
        <v>611</v>
      </c>
      <c r="D63" s="100"/>
      <c r="E63" s="99">
        <f>F63+G63</f>
        <v>363</v>
      </c>
      <c r="F63" s="2">
        <v>150</v>
      </c>
      <c r="G63" s="100">
        <v>213</v>
      </c>
      <c r="H63" s="98">
        <f t="shared" si="19"/>
        <v>6235</v>
      </c>
      <c r="I63" s="2">
        <v>4889</v>
      </c>
      <c r="J63" s="3">
        <v>1346</v>
      </c>
    </row>
    <row r="64" spans="1:10" ht="15" x14ac:dyDescent="0.2">
      <c r="A64" s="101" t="s">
        <v>35</v>
      </c>
      <c r="B64" s="99">
        <v>31</v>
      </c>
      <c r="C64" s="2"/>
      <c r="D64" s="100"/>
      <c r="E64" s="99">
        <f>F64+G64</f>
        <v>0</v>
      </c>
      <c r="F64" s="2"/>
      <c r="G64" s="100"/>
      <c r="H64" s="98">
        <f t="shared" si="19"/>
        <v>0</v>
      </c>
      <c r="I64" s="2"/>
      <c r="J64" s="3"/>
    </row>
    <row r="65" spans="1:10" ht="15" thickBot="1" x14ac:dyDescent="0.25">
      <c r="A65" s="102" t="s">
        <v>24</v>
      </c>
      <c r="B65" s="104">
        <f t="shared" ref="B65:J65" si="21">B64+B63+B61+B60+B62</f>
        <v>266</v>
      </c>
      <c r="C65" s="15">
        <f t="shared" si="21"/>
        <v>1588</v>
      </c>
      <c r="D65" s="105">
        <f t="shared" si="21"/>
        <v>0</v>
      </c>
      <c r="E65" s="104">
        <f t="shared" si="21"/>
        <v>1702</v>
      </c>
      <c r="F65" s="15">
        <f t="shared" si="21"/>
        <v>689</v>
      </c>
      <c r="G65" s="105">
        <f t="shared" si="21"/>
        <v>1013</v>
      </c>
      <c r="H65" s="103">
        <f t="shared" si="21"/>
        <v>37264</v>
      </c>
      <c r="I65" s="15">
        <f t="shared" si="21"/>
        <v>20355</v>
      </c>
      <c r="J65" s="106">
        <f t="shared" si="21"/>
        <v>10296</v>
      </c>
    </row>
    <row r="66" spans="1:10" ht="12.75" thickTop="1" x14ac:dyDescent="0.2"/>
  </sheetData>
  <mergeCells count="7">
    <mergeCell ref="A1:J1"/>
    <mergeCell ref="A2:A3"/>
    <mergeCell ref="B2:B3"/>
    <mergeCell ref="C2:C3"/>
    <mergeCell ref="D2:D3"/>
    <mergeCell ref="E2:G2"/>
    <mergeCell ref="H2:J2"/>
  </mergeCells>
  <pageMargins left="0.32608695652173914" right="4.9019607843137254E-2" top="2.4509803921568627E-2" bottom="6.1274509803921566E-2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 Geneli İstatistikler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Neşet</dc:creator>
  <cp:lastModifiedBy>KemalDENIZHAN</cp:lastModifiedBy>
  <cp:lastPrinted>2018-01-11T11:59:59Z</cp:lastPrinted>
  <dcterms:created xsi:type="dcterms:W3CDTF">2010-11-26T09:21:32Z</dcterms:created>
  <dcterms:modified xsi:type="dcterms:W3CDTF">2022-01-03T09:15:26Z</dcterms:modified>
</cp:coreProperties>
</file>